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755" tabRatio="640" firstSheet="2" activeTab="5"/>
  </bookViews>
  <sheets>
    <sheet name="Quality Assessment Tool" sheetId="140" r:id="rId1"/>
    <sheet name="Annex 01 Levels of care" sheetId="144" r:id="rId2"/>
    <sheet name="Annex 02 slots" sheetId="145" r:id="rId3"/>
    <sheet name="Annex 03 Staff alocation" sheetId="146" r:id="rId4"/>
    <sheet name="Annex 04 Equipment list SCBU" sheetId="147" r:id="rId5"/>
    <sheet name="Annex 05 Electricity" sheetId="148" r:id="rId6"/>
    <sheet name="06Neonatal resuscitation trolly" sheetId="149" r:id="rId7"/>
    <sheet name="Annex 07 Emergency tray" sheetId="152" r:id="rId8"/>
    <sheet name="Annex 08 Downe's score" sheetId="150" r:id="rId9"/>
    <sheet name="Summary" sheetId="141" r:id="rId10"/>
    <sheet name="Settings" sheetId="142" r:id="rId11"/>
    <sheet name="Score Card" sheetId="143" r:id="rId12"/>
    <sheet name="Annex 09 BFHI ten steps " sheetId="153" r:id="rId13"/>
  </sheets>
  <calcPr calcId="152511"/>
</workbook>
</file>

<file path=xl/calcChain.xml><?xml version="1.0" encoding="utf-8"?>
<calcChain xmlns="http://schemas.openxmlformats.org/spreadsheetml/2006/main">
  <c r="N243" i="141" l="1"/>
  <c r="N242" i="141" s="1"/>
  <c r="O242" i="141" s="1"/>
  <c r="L243" i="141"/>
  <c r="L242" i="141" s="1"/>
  <c r="M242" i="141" s="1"/>
  <c r="K243" i="141"/>
  <c r="K242" i="141" s="1"/>
  <c r="N241" i="141"/>
  <c r="N240" i="141" s="1"/>
  <c r="O240" i="141" s="1"/>
  <c r="L241" i="141"/>
  <c r="K241" i="141"/>
  <c r="K240" i="141" s="1"/>
  <c r="N239" i="141"/>
  <c r="N238" i="141" s="1"/>
  <c r="O238" i="141" s="1"/>
  <c r="L239" i="141"/>
  <c r="K239" i="141"/>
  <c r="K238" i="141" s="1"/>
  <c r="N237" i="141"/>
  <c r="N236" i="141" s="1"/>
  <c r="L237" i="141"/>
  <c r="K237" i="141"/>
  <c r="K236" i="141" s="1"/>
  <c r="N233" i="141"/>
  <c r="N232" i="141"/>
  <c r="N231" i="141" s="1"/>
  <c r="O231" i="141" s="1"/>
  <c r="L232" i="141"/>
  <c r="L233" i="141"/>
  <c r="K233" i="141"/>
  <c r="K232" i="141"/>
  <c r="N230" i="141"/>
  <c r="N229" i="141"/>
  <c r="N228" i="141"/>
  <c r="L228" i="141"/>
  <c r="L227" i="141" s="1"/>
  <c r="L229" i="141"/>
  <c r="L230" i="141"/>
  <c r="K230" i="141"/>
  <c r="K229" i="141"/>
  <c r="K228" i="141"/>
  <c r="N226" i="141"/>
  <c r="N225" i="141"/>
  <c r="N224" i="141"/>
  <c r="N221" i="141" s="1"/>
  <c r="O221" i="141" s="1"/>
  <c r="N223" i="141"/>
  <c r="N222" i="141"/>
  <c r="L222" i="141"/>
  <c r="L223" i="141"/>
  <c r="L224" i="141"/>
  <c r="L225" i="141"/>
  <c r="L226" i="141"/>
  <c r="K226" i="141"/>
  <c r="K225" i="141"/>
  <c r="K224" i="141"/>
  <c r="K223" i="141"/>
  <c r="K222" i="141"/>
  <c r="M222" i="141" s="1"/>
  <c r="N220" i="141"/>
  <c r="N219" i="141"/>
  <c r="N218" i="141"/>
  <c r="L218" i="141"/>
  <c r="L217" i="141" s="1"/>
  <c r="L219" i="141"/>
  <c r="L220" i="141"/>
  <c r="K220" i="141"/>
  <c r="K219" i="141"/>
  <c r="M219" i="141" s="1"/>
  <c r="K218" i="141"/>
  <c r="N216" i="141"/>
  <c r="N215" i="141"/>
  <c r="N214" i="141"/>
  <c r="O214" i="141" s="1"/>
  <c r="N213" i="141"/>
  <c r="L213" i="141"/>
  <c r="L214" i="141"/>
  <c r="L215" i="141"/>
  <c r="L216" i="141"/>
  <c r="K216" i="141"/>
  <c r="K215" i="141"/>
  <c r="K214" i="141"/>
  <c r="K213" i="141"/>
  <c r="N211" i="141"/>
  <c r="N210" i="141"/>
  <c r="L210" i="141"/>
  <c r="L211" i="141"/>
  <c r="K211" i="141"/>
  <c r="K210" i="141"/>
  <c r="N208" i="141"/>
  <c r="N207" i="141" s="1"/>
  <c r="O207" i="141" s="1"/>
  <c r="L208" i="141"/>
  <c r="K208" i="141"/>
  <c r="K207" i="141" s="1"/>
  <c r="N206" i="141"/>
  <c r="N205" i="141" s="1"/>
  <c r="L206" i="141"/>
  <c r="L205" i="141" s="1"/>
  <c r="M205" i="141" s="1"/>
  <c r="K206" i="141"/>
  <c r="K205" i="141" s="1"/>
  <c r="N202" i="141"/>
  <c r="N201" i="141"/>
  <c r="N200" i="141"/>
  <c r="O200" i="141" s="1"/>
  <c r="N199" i="141"/>
  <c r="O199" i="141" s="1"/>
  <c r="L199" i="141"/>
  <c r="L200" i="141"/>
  <c r="L201" i="141"/>
  <c r="L202" i="141"/>
  <c r="K202" i="141"/>
  <c r="K201" i="141"/>
  <c r="K200" i="141"/>
  <c r="K199" i="141"/>
  <c r="N197" i="141"/>
  <c r="N196" i="141"/>
  <c r="O196" i="141" s="1"/>
  <c r="N195" i="141"/>
  <c r="O195" i="141" s="1"/>
  <c r="N194" i="141"/>
  <c r="N193" i="141"/>
  <c r="L193" i="141"/>
  <c r="L194" i="141"/>
  <c r="L195" i="141"/>
  <c r="L196" i="141"/>
  <c r="L197" i="141"/>
  <c r="K195" i="141"/>
  <c r="K197" i="141"/>
  <c r="K196" i="141"/>
  <c r="K194" i="141"/>
  <c r="K193" i="141"/>
  <c r="L240" i="141"/>
  <c r="L238" i="141"/>
  <c r="L236" i="141"/>
  <c r="M216" i="141"/>
  <c r="M224" i="141"/>
  <c r="M228" i="141"/>
  <c r="M233" i="141"/>
  <c r="M220" i="141"/>
  <c r="M202" i="141"/>
  <c r="O208" i="141"/>
  <c r="M230" i="141"/>
  <c r="L231" i="141"/>
  <c r="N227" i="141"/>
  <c r="O227" i="141" s="1"/>
  <c r="L221" i="141"/>
  <c r="N217" i="141"/>
  <c r="M211" i="141"/>
  <c r="N209" i="141"/>
  <c r="L207" i="141"/>
  <c r="N198" i="141"/>
  <c r="O198" i="141" s="1"/>
  <c r="M199" i="141"/>
  <c r="N191" i="141"/>
  <c r="N190" i="141"/>
  <c r="L190" i="141"/>
  <c r="L189" i="141" s="1"/>
  <c r="L191" i="141"/>
  <c r="K191" i="141"/>
  <c r="K190" i="141"/>
  <c r="N188" i="141"/>
  <c r="O188" i="141" s="1"/>
  <c r="N187" i="141"/>
  <c r="L187" i="141"/>
  <c r="L188" i="141"/>
  <c r="K188" i="141"/>
  <c r="K187" i="141"/>
  <c r="N185" i="141"/>
  <c r="N184" i="141"/>
  <c r="N183" i="141"/>
  <c r="O183" i="141" s="1"/>
  <c r="L183" i="141"/>
  <c r="L184" i="141"/>
  <c r="L185" i="141"/>
  <c r="K185" i="141"/>
  <c r="K184" i="141"/>
  <c r="K183" i="141"/>
  <c r="N181" i="141"/>
  <c r="N180" i="141"/>
  <c r="N176" i="141" s="1"/>
  <c r="O176" i="141" s="1"/>
  <c r="N179" i="141"/>
  <c r="N178" i="141"/>
  <c r="N177" i="141"/>
  <c r="L177" i="141"/>
  <c r="M177" i="141" s="1"/>
  <c r="L178" i="141"/>
  <c r="L179" i="141"/>
  <c r="L180" i="141"/>
  <c r="L181" i="141"/>
  <c r="K181" i="141"/>
  <c r="K180" i="141"/>
  <c r="K179" i="141"/>
  <c r="K178" i="141"/>
  <c r="K177" i="141"/>
  <c r="N30" i="141"/>
  <c r="N29" i="141"/>
  <c r="N27" i="141"/>
  <c r="O27" i="141" s="1"/>
  <c r="N26" i="141"/>
  <c r="N25" i="141"/>
  <c r="N23" i="141"/>
  <c r="N22" i="141" s="1"/>
  <c r="N21" i="141"/>
  <c r="O21" i="141" s="1"/>
  <c r="N20" i="141"/>
  <c r="N19" i="141"/>
  <c r="N18" i="141"/>
  <c r="N17" i="141"/>
  <c r="N13" i="141"/>
  <c r="O13" i="141" s="1"/>
  <c r="N11" i="141"/>
  <c r="N10" i="141" s="1"/>
  <c r="O10" i="141" s="1"/>
  <c r="N9" i="141"/>
  <c r="O9" i="141" s="1"/>
  <c r="N8" i="141"/>
  <c r="O8" i="141" s="1"/>
  <c r="L169" i="141"/>
  <c r="L170" i="141"/>
  <c r="L171" i="141"/>
  <c r="L172" i="141"/>
  <c r="L168" i="141" s="1"/>
  <c r="L173" i="141"/>
  <c r="K173" i="141"/>
  <c r="N173" i="141"/>
  <c r="N172" i="141"/>
  <c r="N171" i="141"/>
  <c r="N170" i="141"/>
  <c r="O170" i="141" s="1"/>
  <c r="N169" i="141"/>
  <c r="K172" i="141"/>
  <c r="K171" i="141"/>
  <c r="K170" i="141"/>
  <c r="K169" i="141"/>
  <c r="N167" i="141"/>
  <c r="N164" i="141" s="1"/>
  <c r="O164" i="141" s="1"/>
  <c r="N166" i="141"/>
  <c r="N165" i="141"/>
  <c r="L165" i="141"/>
  <c r="L166" i="141"/>
  <c r="M166" i="141" s="1"/>
  <c r="L167" i="141"/>
  <c r="K167" i="141"/>
  <c r="K166" i="141"/>
  <c r="K165" i="141"/>
  <c r="N163" i="141"/>
  <c r="N162" i="141"/>
  <c r="N161" i="141"/>
  <c r="L161" i="141"/>
  <c r="L160" i="141" s="1"/>
  <c r="L162" i="141"/>
  <c r="L163" i="141"/>
  <c r="K163" i="141"/>
  <c r="K162" i="141"/>
  <c r="M162" i="141" s="1"/>
  <c r="K161" i="141"/>
  <c r="L158" i="141"/>
  <c r="L159" i="141"/>
  <c r="N159" i="141"/>
  <c r="N157" i="141" s="1"/>
  <c r="O157" i="141" s="1"/>
  <c r="N158" i="141"/>
  <c r="K159" i="141"/>
  <c r="K158" i="141"/>
  <c r="N156" i="141"/>
  <c r="O156" i="141" s="1"/>
  <c r="N155" i="141"/>
  <c r="N154" i="141"/>
  <c r="O154" i="141" s="1"/>
  <c r="L154" i="141"/>
  <c r="L155" i="141"/>
  <c r="L156" i="141"/>
  <c r="K156" i="141"/>
  <c r="K155" i="141"/>
  <c r="K154" i="141"/>
  <c r="N152" i="141"/>
  <c r="L152" i="141"/>
  <c r="L151" i="141" s="1"/>
  <c r="K152" i="141"/>
  <c r="K151" i="141" s="1"/>
  <c r="N150" i="141"/>
  <c r="N149" i="141"/>
  <c r="N148" i="141"/>
  <c r="N147" i="141"/>
  <c r="L147" i="141"/>
  <c r="M147" i="141" s="1"/>
  <c r="L148" i="141"/>
  <c r="M148" i="141" s="1"/>
  <c r="L149" i="141"/>
  <c r="L150" i="141"/>
  <c r="K150" i="141"/>
  <c r="K146" i="141" s="1"/>
  <c r="K149" i="141"/>
  <c r="K148" i="141"/>
  <c r="K147" i="141"/>
  <c r="N145" i="141"/>
  <c r="O145" i="141" s="1"/>
  <c r="N144" i="141"/>
  <c r="O144" i="141" s="1"/>
  <c r="N143" i="141"/>
  <c r="N142" i="141"/>
  <c r="N141" i="141"/>
  <c r="O141" i="141" s="1"/>
  <c r="N140" i="141"/>
  <c r="N139" i="141"/>
  <c r="L139" i="141"/>
  <c r="L140" i="141"/>
  <c r="L138" i="141" s="1"/>
  <c r="L141" i="141"/>
  <c r="M141" i="141" s="1"/>
  <c r="L142" i="141"/>
  <c r="L143" i="141"/>
  <c r="L144" i="141"/>
  <c r="L145" i="141"/>
  <c r="M145" i="141" s="1"/>
  <c r="K145" i="141"/>
  <c r="K144" i="141"/>
  <c r="K143" i="141"/>
  <c r="K142" i="141"/>
  <c r="M142" i="141" s="1"/>
  <c r="K141" i="141"/>
  <c r="K140" i="141"/>
  <c r="K139" i="141"/>
  <c r="N137" i="141"/>
  <c r="N136" i="141"/>
  <c r="N135" i="141"/>
  <c r="N134" i="141"/>
  <c r="N133" i="141" s="1"/>
  <c r="O133" i="141" s="1"/>
  <c r="L134" i="141"/>
  <c r="L135" i="141"/>
  <c r="L136" i="141"/>
  <c r="M136" i="141" s="1"/>
  <c r="L137" i="141"/>
  <c r="K137" i="141"/>
  <c r="K136" i="141"/>
  <c r="K135" i="141"/>
  <c r="M135" i="141" s="1"/>
  <c r="K134" i="141"/>
  <c r="K133" i="141" s="1"/>
  <c r="N132" i="141"/>
  <c r="N130" i="141" s="1"/>
  <c r="N131" i="141"/>
  <c r="L131" i="141"/>
  <c r="L132" i="141"/>
  <c r="K132" i="141"/>
  <c r="K131" i="141"/>
  <c r="L128" i="141"/>
  <c r="L129" i="141"/>
  <c r="N129" i="141"/>
  <c r="N127" i="141" s="1"/>
  <c r="N128" i="141"/>
  <c r="K129" i="141"/>
  <c r="K128" i="141"/>
  <c r="M128" i="141" s="1"/>
  <c r="N126" i="141"/>
  <c r="N125" i="141"/>
  <c r="N124" i="141"/>
  <c r="N123" i="141"/>
  <c r="O123" i="141" s="1"/>
  <c r="L123" i="141"/>
  <c r="L124" i="141"/>
  <c r="L125" i="141"/>
  <c r="L126" i="141"/>
  <c r="L122" i="141" s="1"/>
  <c r="K126" i="141"/>
  <c r="K125" i="141"/>
  <c r="K124" i="141"/>
  <c r="K123" i="141"/>
  <c r="K122" i="141" s="1"/>
  <c r="N121" i="141"/>
  <c r="O121" i="141" s="1"/>
  <c r="N120" i="141"/>
  <c r="N119" i="141"/>
  <c r="O119" i="141" s="1"/>
  <c r="N118" i="141"/>
  <c r="O118" i="141" s="1"/>
  <c r="L118" i="141"/>
  <c r="L119" i="141"/>
  <c r="L120" i="141"/>
  <c r="L121" i="141"/>
  <c r="M121" i="141" s="1"/>
  <c r="K121" i="141"/>
  <c r="K120" i="141"/>
  <c r="K119" i="141"/>
  <c r="K118" i="141"/>
  <c r="L115" i="141"/>
  <c r="L116" i="141"/>
  <c r="N116" i="141"/>
  <c r="N115" i="141"/>
  <c r="O115" i="141" s="1"/>
  <c r="K116" i="141"/>
  <c r="M116" i="141" s="1"/>
  <c r="K115" i="141"/>
  <c r="N113" i="141"/>
  <c r="O113" i="141" s="1"/>
  <c r="N112" i="141"/>
  <c r="N110" i="141" s="1"/>
  <c r="O110" i="141" s="1"/>
  <c r="N111" i="141"/>
  <c r="O239" i="141"/>
  <c r="O241" i="141"/>
  <c r="O243" i="141"/>
  <c r="O206" i="141"/>
  <c r="O209" i="141"/>
  <c r="O210" i="141"/>
  <c r="O211" i="141"/>
  <c r="O213" i="141"/>
  <c r="O215" i="141"/>
  <c r="O216" i="141"/>
  <c r="O218" i="141"/>
  <c r="O219" i="141"/>
  <c r="O220" i="141"/>
  <c r="O222" i="141"/>
  <c r="O223" i="141"/>
  <c r="O225" i="141"/>
  <c r="O226" i="141"/>
  <c r="O228" i="141"/>
  <c r="O229" i="141"/>
  <c r="O230" i="141"/>
  <c r="O233" i="141"/>
  <c r="O193" i="141"/>
  <c r="O194" i="141"/>
  <c r="O197" i="141"/>
  <c r="O201" i="141"/>
  <c r="O202" i="141"/>
  <c r="L111" i="141"/>
  <c r="L110" i="141" s="1"/>
  <c r="L112" i="141"/>
  <c r="L113" i="141"/>
  <c r="K113" i="141"/>
  <c r="K112" i="141"/>
  <c r="K111" i="141"/>
  <c r="N107" i="141"/>
  <c r="N106" i="141" s="1"/>
  <c r="O106" i="141" s="1"/>
  <c r="L107" i="141"/>
  <c r="K107" i="141"/>
  <c r="K106" i="141" s="1"/>
  <c r="N105" i="141"/>
  <c r="N104" i="141"/>
  <c r="N103" i="141"/>
  <c r="O103" i="141" s="1"/>
  <c r="L103" i="141"/>
  <c r="L104" i="141"/>
  <c r="L105" i="141"/>
  <c r="K105" i="141"/>
  <c r="K104" i="141"/>
  <c r="K103" i="141"/>
  <c r="L99" i="141"/>
  <c r="L100" i="141"/>
  <c r="L101" i="141"/>
  <c r="M101" i="141" s="1"/>
  <c r="N101" i="141"/>
  <c r="N100" i="141"/>
  <c r="N99" i="141"/>
  <c r="O99" i="141" s="1"/>
  <c r="K101" i="141"/>
  <c r="K100" i="141"/>
  <c r="K99" i="141"/>
  <c r="N97" i="141"/>
  <c r="N96" i="141"/>
  <c r="O96" i="141" s="1"/>
  <c r="L96" i="141"/>
  <c r="L97" i="141"/>
  <c r="K97" i="141"/>
  <c r="K96" i="141"/>
  <c r="K95" i="141" s="1"/>
  <c r="N94" i="141"/>
  <c r="O94" i="141" s="1"/>
  <c r="N93" i="141"/>
  <c r="N92" i="141"/>
  <c r="L92" i="141"/>
  <c r="M92" i="141" s="1"/>
  <c r="L93" i="141"/>
  <c r="L94" i="141"/>
  <c r="K94" i="141"/>
  <c r="K93" i="141"/>
  <c r="K92" i="141"/>
  <c r="N90" i="141"/>
  <c r="N89" i="141"/>
  <c r="O89" i="141" s="1"/>
  <c r="N88" i="141"/>
  <c r="O88" i="141" s="1"/>
  <c r="N87" i="141"/>
  <c r="O87" i="141" s="1"/>
  <c r="N86" i="141"/>
  <c r="L86" i="141"/>
  <c r="L87" i="141"/>
  <c r="M87" i="141" s="1"/>
  <c r="L88" i="141"/>
  <c r="L89" i="141"/>
  <c r="L90" i="141"/>
  <c r="K90" i="141"/>
  <c r="K89" i="141"/>
  <c r="K88" i="141"/>
  <c r="K87" i="141"/>
  <c r="K86" i="141"/>
  <c r="K85" i="141" s="1"/>
  <c r="L80" i="141"/>
  <c r="L81" i="141"/>
  <c r="L82" i="141"/>
  <c r="L83" i="141"/>
  <c r="L79" i="141" s="1"/>
  <c r="M79" i="141" s="1"/>
  <c r="L84" i="141"/>
  <c r="N84" i="141"/>
  <c r="O84" i="141" s="1"/>
  <c r="N83" i="141"/>
  <c r="O83" i="141" s="1"/>
  <c r="K84" i="141"/>
  <c r="K83" i="141"/>
  <c r="N82" i="141"/>
  <c r="K82" i="141"/>
  <c r="N81" i="141"/>
  <c r="K81" i="141"/>
  <c r="N80" i="141"/>
  <c r="K80" i="141"/>
  <c r="N78" i="141"/>
  <c r="O78" i="141" s="1"/>
  <c r="N77" i="141"/>
  <c r="O77" i="141" s="1"/>
  <c r="N76" i="141"/>
  <c r="N75" i="141"/>
  <c r="O75" i="141" s="1"/>
  <c r="N74" i="141"/>
  <c r="O74" i="141" s="1"/>
  <c r="N73" i="141"/>
  <c r="O73" i="141" s="1"/>
  <c r="L73" i="141"/>
  <c r="L74" i="141"/>
  <c r="L75" i="141"/>
  <c r="M75" i="141" s="1"/>
  <c r="L76" i="141"/>
  <c r="L77" i="141"/>
  <c r="L78" i="141"/>
  <c r="K78" i="141"/>
  <c r="M78" i="141" s="1"/>
  <c r="K77" i="141"/>
  <c r="K76" i="141"/>
  <c r="K75" i="141"/>
  <c r="K74" i="141"/>
  <c r="K73" i="141"/>
  <c r="N71" i="141"/>
  <c r="N70" i="141"/>
  <c r="O70" i="141" s="1"/>
  <c r="N69" i="141"/>
  <c r="N68" i="141" s="1"/>
  <c r="O68" i="141" s="1"/>
  <c r="L69" i="141"/>
  <c r="L70" i="141"/>
  <c r="L71" i="141"/>
  <c r="K71" i="141"/>
  <c r="K70" i="141"/>
  <c r="K69" i="141"/>
  <c r="N65" i="141"/>
  <c r="N64" i="141"/>
  <c r="O64" i="141" s="1"/>
  <c r="N63" i="141"/>
  <c r="O63" i="141" s="1"/>
  <c r="N62" i="141"/>
  <c r="N61" i="141"/>
  <c r="L61" i="141"/>
  <c r="L60" i="141" s="1"/>
  <c r="M60" i="141" s="1"/>
  <c r="L62" i="141"/>
  <c r="L63" i="141"/>
  <c r="L64" i="141"/>
  <c r="L65" i="141"/>
  <c r="K65" i="141"/>
  <c r="K64" i="141"/>
  <c r="K63" i="141"/>
  <c r="M63" i="141" s="1"/>
  <c r="K62" i="141"/>
  <c r="K61" i="141"/>
  <c r="N59" i="141"/>
  <c r="O59" i="141" s="1"/>
  <c r="N58" i="141"/>
  <c r="O58" i="141" s="1"/>
  <c r="N57" i="141"/>
  <c r="O57" i="141" s="1"/>
  <c r="L57" i="141"/>
  <c r="L58" i="141"/>
  <c r="L59" i="141"/>
  <c r="K59" i="141"/>
  <c r="K58" i="141"/>
  <c r="K57" i="141"/>
  <c r="N55" i="141"/>
  <c r="O55" i="141" s="1"/>
  <c r="N54" i="141"/>
  <c r="O54" i="141" s="1"/>
  <c r="N53" i="141"/>
  <c r="O53" i="141" s="1"/>
  <c r="N52" i="141"/>
  <c r="O52" i="141" s="1"/>
  <c r="N51" i="141"/>
  <c r="N50" i="141"/>
  <c r="O50" i="141" s="1"/>
  <c r="L50" i="141"/>
  <c r="L51" i="141"/>
  <c r="L52" i="141"/>
  <c r="L53" i="141"/>
  <c r="L54" i="141"/>
  <c r="L55" i="141"/>
  <c r="K51" i="141"/>
  <c r="M51" i="141" s="1"/>
  <c r="K52" i="141"/>
  <c r="K53" i="141"/>
  <c r="K54" i="141"/>
  <c r="K55" i="141"/>
  <c r="M55" i="141" s="1"/>
  <c r="K50" i="141"/>
  <c r="N48" i="141"/>
  <c r="N47" i="141"/>
  <c r="N46" i="141"/>
  <c r="N45" i="141" s="1"/>
  <c r="O45" i="141" s="1"/>
  <c r="L48" i="141"/>
  <c r="O48" i="141"/>
  <c r="L47" i="141"/>
  <c r="L46" i="141"/>
  <c r="M46" i="141" s="1"/>
  <c r="K48" i="141"/>
  <c r="M48" i="141" s="1"/>
  <c r="K47" i="141"/>
  <c r="M47" i="141" s="1"/>
  <c r="K46" i="141"/>
  <c r="N44" i="141"/>
  <c r="N43" i="141"/>
  <c r="O43" i="141" s="1"/>
  <c r="L44" i="141"/>
  <c r="L43" i="141"/>
  <c r="K44" i="141"/>
  <c r="K43" i="141"/>
  <c r="N42" i="141"/>
  <c r="L42" i="141"/>
  <c r="K42" i="141"/>
  <c r="N7" i="141"/>
  <c r="O7" i="141" s="1"/>
  <c r="O181" i="141"/>
  <c r="O178" i="141"/>
  <c r="O185" i="141"/>
  <c r="O128" i="141"/>
  <c r="K138" i="141"/>
  <c r="O140" i="141"/>
  <c r="O100" i="141"/>
  <c r="M124" i="141"/>
  <c r="O150" i="141"/>
  <c r="M171" i="141"/>
  <c r="M173" i="141"/>
  <c r="O173" i="141"/>
  <c r="M169" i="141"/>
  <c r="O169" i="141"/>
  <c r="O76" i="141"/>
  <c r="O105" i="141"/>
  <c r="O177" i="141"/>
  <c r="O217" i="141"/>
  <c r="M191" i="141"/>
  <c r="O191" i="141"/>
  <c r="L186" i="141"/>
  <c r="N182" i="141"/>
  <c r="O182" i="141" s="1"/>
  <c r="M184" i="141"/>
  <c r="O184" i="141"/>
  <c r="L182" i="141"/>
  <c r="O180" i="141"/>
  <c r="O135" i="141"/>
  <c r="K60" i="141"/>
  <c r="O71" i="141"/>
  <c r="O101" i="141"/>
  <c r="O132" i="141"/>
  <c r="O190" i="141"/>
  <c r="M81" i="141"/>
  <c r="O97" i="141"/>
  <c r="O187" i="141"/>
  <c r="O172" i="141"/>
  <c r="M179" i="141"/>
  <c r="O179" i="141"/>
  <c r="M183" i="141"/>
  <c r="O65" i="141"/>
  <c r="O62" i="141"/>
  <c r="K68" i="141"/>
  <c r="M88" i="141"/>
  <c r="M103" i="141"/>
  <c r="O126" i="141"/>
  <c r="O143" i="141"/>
  <c r="N153" i="141"/>
  <c r="O158" i="141"/>
  <c r="O47" i="141"/>
  <c r="O51" i="141"/>
  <c r="M69" i="141"/>
  <c r="M77" i="141"/>
  <c r="K79" i="141"/>
  <c r="M82" i="141"/>
  <c r="O82" i="141"/>
  <c r="N102" i="141"/>
  <c r="M115" i="141"/>
  <c r="M119" i="141"/>
  <c r="M125" i="141"/>
  <c r="O129" i="141"/>
  <c r="O137" i="141"/>
  <c r="M152" i="141"/>
  <c r="O152" i="141"/>
  <c r="O163" i="141"/>
  <c r="N189" i="141"/>
  <c r="O189" i="141" s="1"/>
  <c r="O171" i="141"/>
  <c r="M170" i="141"/>
  <c r="N168" i="141"/>
  <c r="O165" i="141"/>
  <c r="M161" i="141"/>
  <c r="O161" i="141"/>
  <c r="O155" i="141"/>
  <c r="M154" i="141"/>
  <c r="N151" i="141"/>
  <c r="O149" i="141"/>
  <c r="O147" i="141"/>
  <c r="O139" i="141"/>
  <c r="O136" i="141"/>
  <c r="O134" i="141"/>
  <c r="O131" i="141"/>
  <c r="O127" i="141"/>
  <c r="O125" i="141"/>
  <c r="O120" i="141"/>
  <c r="N117" i="141"/>
  <c r="O117" i="141" s="1"/>
  <c r="L114" i="141"/>
  <c r="O111" i="141"/>
  <c r="O166" i="141"/>
  <c r="O142" i="141"/>
  <c r="L106" i="141"/>
  <c r="M99" i="141"/>
  <c r="N98" i="141"/>
  <c r="O98" i="141" s="1"/>
  <c r="N95" i="141"/>
  <c r="O95" i="141" s="1"/>
  <c r="O93" i="141"/>
  <c r="O90" i="141"/>
  <c r="N85" i="141"/>
  <c r="O85" i="141" s="1"/>
  <c r="O86" i="141"/>
  <c r="O81" i="141"/>
  <c r="M80" i="141"/>
  <c r="O80" i="141"/>
  <c r="L72" i="141"/>
  <c r="O104" i="141"/>
  <c r="O61" i="141"/>
  <c r="L68" i="141"/>
  <c r="O46" i="141"/>
  <c r="M50" i="141"/>
  <c r="M57" i="141"/>
  <c r="N60" i="141"/>
  <c r="O60" i="141" s="1"/>
  <c r="M44" i="141"/>
  <c r="O44" i="141"/>
  <c r="N40" i="141"/>
  <c r="N39" i="141"/>
  <c r="O39" i="141" s="1"/>
  <c r="N38" i="141"/>
  <c r="N37" i="141"/>
  <c r="O37" i="141" s="1"/>
  <c r="N36" i="141"/>
  <c r="O36" i="141" s="1"/>
  <c r="N35" i="141"/>
  <c r="O35" i="141" s="1"/>
  <c r="L40" i="141"/>
  <c r="L39" i="141"/>
  <c r="M39" i="141" s="1"/>
  <c r="L38" i="141"/>
  <c r="L37" i="141"/>
  <c r="K40" i="141"/>
  <c r="K39" i="141"/>
  <c r="K38" i="141"/>
  <c r="K37" i="141"/>
  <c r="L36" i="141"/>
  <c r="K36" i="141"/>
  <c r="L35" i="141"/>
  <c r="K35" i="141"/>
  <c r="O130" i="141"/>
  <c r="O102" i="141"/>
  <c r="O153" i="141"/>
  <c r="O168" i="141"/>
  <c r="O151" i="141"/>
  <c r="N34" i="141"/>
  <c r="L34" i="141"/>
  <c r="K34" i="141"/>
  <c r="L30" i="141"/>
  <c r="L29" i="141"/>
  <c r="K30" i="141"/>
  <c r="K29" i="141"/>
  <c r="L27" i="141"/>
  <c r="K27" i="141"/>
  <c r="L26" i="141"/>
  <c r="K26" i="141"/>
  <c r="L25" i="141"/>
  <c r="K25" i="141"/>
  <c r="L23" i="141"/>
  <c r="L22" i="141" s="1"/>
  <c r="K23" i="141"/>
  <c r="K22" i="141" s="1"/>
  <c r="L17" i="141"/>
  <c r="K17" i="141"/>
  <c r="L24" i="141"/>
  <c r="L21" i="141"/>
  <c r="L20" i="141"/>
  <c r="L19" i="141"/>
  <c r="L18" i="141"/>
  <c r="K21" i="141"/>
  <c r="K20" i="141"/>
  <c r="K19" i="141"/>
  <c r="K18" i="141"/>
  <c r="D6" i="142"/>
  <c r="D7" i="142"/>
  <c r="D5" i="142"/>
  <c r="O40" i="141"/>
  <c r="O38" i="141"/>
  <c r="O17" i="141"/>
  <c r="L13" i="141"/>
  <c r="L12" i="141" s="1"/>
  <c r="K13" i="141"/>
  <c r="K12" i="141" s="1"/>
  <c r="L11" i="141"/>
  <c r="L10" i="141" s="1"/>
  <c r="K11" i="141"/>
  <c r="K10" i="141" s="1"/>
  <c r="O30" i="141"/>
  <c r="O29" i="141"/>
  <c r="O26" i="141"/>
  <c r="O25" i="141"/>
  <c r="O19" i="141"/>
  <c r="L9" i="141"/>
  <c r="K9" i="141"/>
  <c r="L8" i="141"/>
  <c r="K8" i="141"/>
  <c r="O18" i="141"/>
  <c r="O20" i="141"/>
  <c r="O22" i="141"/>
  <c r="O23" i="141"/>
  <c r="M122" i="141" l="1"/>
  <c r="M37" i="141"/>
  <c r="M86" i="141"/>
  <c r="M96" i="141"/>
  <c r="O159" i="141"/>
  <c r="O69" i="141"/>
  <c r="O167" i="141"/>
  <c r="M190" i="141"/>
  <c r="N186" i="141"/>
  <c r="O186" i="141" s="1"/>
  <c r="N24" i="141"/>
  <c r="O24" i="141" s="1"/>
  <c r="L235" i="141"/>
  <c r="L85" i="141"/>
  <c r="M85" i="141" s="1"/>
  <c r="O112" i="141"/>
  <c r="O224" i="141"/>
  <c r="M126" i="141"/>
  <c r="M123" i="141"/>
  <c r="M132" i="141"/>
  <c r="M137" i="141"/>
  <c r="N138" i="141"/>
  <c r="O138" i="141" s="1"/>
  <c r="M195" i="141"/>
  <c r="N192" i="141"/>
  <c r="L209" i="141"/>
  <c r="K212" i="141"/>
  <c r="K217" i="141"/>
  <c r="M217" i="141" s="1"/>
  <c r="K227" i="141"/>
  <c r="M229" i="141"/>
  <c r="M106" i="141"/>
  <c r="L176" i="141"/>
  <c r="M176" i="141" s="1"/>
  <c r="M236" i="141"/>
  <c r="N49" i="141"/>
  <c r="O49" i="141" s="1"/>
  <c r="O232" i="141"/>
  <c r="L127" i="141"/>
  <c r="M127" i="141" s="1"/>
  <c r="M140" i="141"/>
  <c r="M143" i="141"/>
  <c r="M139" i="141"/>
  <c r="N212" i="141"/>
  <c r="O212" i="141" s="1"/>
  <c r="M194" i="141"/>
  <c r="M193" i="141"/>
  <c r="M210" i="141"/>
  <c r="M214" i="141"/>
  <c r="M226" i="141"/>
  <c r="K231" i="141"/>
  <c r="M241" i="141"/>
  <c r="O237" i="141"/>
  <c r="L212" i="141"/>
  <c r="M212" i="141" s="1"/>
  <c r="N72" i="141"/>
  <c r="O72" i="141" s="1"/>
  <c r="M239" i="141"/>
  <c r="K7" i="141"/>
  <c r="M20" i="141"/>
  <c r="L7" i="141"/>
  <c r="M36" i="141"/>
  <c r="M40" i="141"/>
  <c r="M71" i="141"/>
  <c r="M74" i="141"/>
  <c r="M90" i="141"/>
  <c r="M94" i="141"/>
  <c r="M97" i="141"/>
  <c r="M105" i="141"/>
  <c r="M113" i="141"/>
  <c r="M243" i="141"/>
  <c r="M18" i="141"/>
  <c r="N41" i="141"/>
  <c r="O41" i="141" s="1"/>
  <c r="K56" i="141"/>
  <c r="K72" i="141"/>
  <c r="M72" i="141" s="1"/>
  <c r="M76" i="141"/>
  <c r="M83" i="141"/>
  <c r="L95" i="141"/>
  <c r="K102" i="141"/>
  <c r="M112" i="141"/>
  <c r="M231" i="141"/>
  <c r="M238" i="141"/>
  <c r="M150" i="141"/>
  <c r="M151" i="141"/>
  <c r="K153" i="141"/>
  <c r="M156" i="141"/>
  <c r="L153" i="141"/>
  <c r="K160" i="141"/>
  <c r="M160" i="141" s="1"/>
  <c r="M163" i="141"/>
  <c r="M165" i="141"/>
  <c r="M167" i="141"/>
  <c r="L164" i="141"/>
  <c r="K168" i="141"/>
  <c r="M168" i="141" s="1"/>
  <c r="N16" i="141"/>
  <c r="O16" i="141" s="1"/>
  <c r="M240" i="141"/>
  <c r="K24" i="141"/>
  <c r="M24" i="141" s="1"/>
  <c r="M17" i="141"/>
  <c r="M30" i="141"/>
  <c r="L33" i="141"/>
  <c r="M68" i="141"/>
  <c r="M138" i="141"/>
  <c r="M73" i="141"/>
  <c r="M58" i="141"/>
  <c r="O42" i="141"/>
  <c r="L45" i="141"/>
  <c r="K49" i="141"/>
  <c r="K41" i="141"/>
  <c r="M42" i="141"/>
  <c r="L49" i="141"/>
  <c r="M93" i="141"/>
  <c r="L91" i="141"/>
  <c r="N91" i="141"/>
  <c r="O91" i="141" s="1"/>
  <c r="O92" i="141"/>
  <c r="M95" i="141"/>
  <c r="M100" i="141"/>
  <c r="L98" i="141"/>
  <c r="M104" i="141"/>
  <c r="L102" i="141"/>
  <c r="K110" i="141"/>
  <c r="M110" i="141" s="1"/>
  <c r="M111" i="141"/>
  <c r="O116" i="141"/>
  <c r="N114" i="141"/>
  <c r="L117" i="141"/>
  <c r="M118" i="141"/>
  <c r="N122" i="141"/>
  <c r="O122" i="141" s="1"/>
  <c r="O124" i="141"/>
  <c r="K127" i="141"/>
  <c r="M129" i="141"/>
  <c r="M131" i="141"/>
  <c r="L130" i="141"/>
  <c r="M134" i="141"/>
  <c r="L133" i="141"/>
  <c r="M133" i="141" s="1"/>
  <c r="L146" i="141"/>
  <c r="M146" i="141" s="1"/>
  <c r="O148" i="141"/>
  <c r="N146" i="141"/>
  <c r="O146" i="141" s="1"/>
  <c r="M158" i="141"/>
  <c r="L157" i="141"/>
  <c r="O162" i="141"/>
  <c r="N160" i="141"/>
  <c r="O160" i="141" s="1"/>
  <c r="M172" i="141"/>
  <c r="O11" i="141"/>
  <c r="O192" i="141"/>
  <c r="N175" i="141"/>
  <c r="N10" i="143" s="1"/>
  <c r="O10" i="143" s="1"/>
  <c r="M9" i="141"/>
  <c r="M23" i="141"/>
  <c r="M22" i="141" s="1"/>
  <c r="L16" i="141"/>
  <c r="M26" i="141"/>
  <c r="M27" i="141"/>
  <c r="K28" i="141"/>
  <c r="L28" i="141"/>
  <c r="K33" i="141"/>
  <c r="N33" i="141"/>
  <c r="O33" i="141" s="1"/>
  <c r="L67" i="141"/>
  <c r="L8" i="143" s="1"/>
  <c r="M35" i="141"/>
  <c r="M38" i="141"/>
  <c r="M59" i="141"/>
  <c r="L56" i="141"/>
  <c r="M56" i="141" s="1"/>
  <c r="N56" i="141"/>
  <c r="O56" i="141" s="1"/>
  <c r="K98" i="141"/>
  <c r="N28" i="141"/>
  <c r="O28" i="141" s="1"/>
  <c r="K176" i="141"/>
  <c r="K186" i="141"/>
  <c r="M186" i="141" s="1"/>
  <c r="M188" i="141"/>
  <c r="K189" i="141"/>
  <c r="M189" i="141" s="1"/>
  <c r="K192" i="141"/>
  <c r="M196" i="141"/>
  <c r="M201" i="141"/>
  <c r="N204" i="141"/>
  <c r="N11" i="143" s="1"/>
  <c r="O11" i="143" s="1"/>
  <c r="O205" i="141"/>
  <c r="M13" i="141"/>
  <c r="M12" i="141" s="1"/>
  <c r="O34" i="141"/>
  <c r="K16" i="141"/>
  <c r="M16" i="141" s="1"/>
  <c r="L41" i="141"/>
  <c r="K45" i="141"/>
  <c r="M53" i="141"/>
  <c r="M61" i="141"/>
  <c r="M65" i="141"/>
  <c r="N79" i="141"/>
  <c r="M84" i="141"/>
  <c r="K91" i="141"/>
  <c r="M91" i="141" s="1"/>
  <c r="K117" i="141"/>
  <c r="M159" i="141"/>
  <c r="M180" i="141"/>
  <c r="M181" i="141"/>
  <c r="K182" i="141"/>
  <c r="M182" i="141" s="1"/>
  <c r="L192" i="141"/>
  <c r="M200" i="141"/>
  <c r="M223" i="141"/>
  <c r="M19" i="141"/>
  <c r="M21" i="141"/>
  <c r="M197" i="141"/>
  <c r="M207" i="141"/>
  <c r="K6" i="141"/>
  <c r="K5" i="143" s="1"/>
  <c r="M49" i="141"/>
  <c r="M54" i="141"/>
  <c r="M52" i="141"/>
  <c r="M64" i="141"/>
  <c r="O107" i="141"/>
  <c r="K114" i="141"/>
  <c r="M114" i="141" s="1"/>
  <c r="M149" i="141"/>
  <c r="K157" i="141"/>
  <c r="M157" i="141" s="1"/>
  <c r="K164" i="141"/>
  <c r="M164" i="141" s="1"/>
  <c r="M178" i="141"/>
  <c r="M185" i="141"/>
  <c r="M187" i="141"/>
  <c r="L198" i="141"/>
  <c r="M227" i="141"/>
  <c r="M208" i="141"/>
  <c r="K198" i="141"/>
  <c r="K209" i="141"/>
  <c r="M209" i="141" s="1"/>
  <c r="M215" i="141"/>
  <c r="M213" i="141"/>
  <c r="K221" i="141"/>
  <c r="M221" i="141" s="1"/>
  <c r="M225" i="141"/>
  <c r="M232" i="141"/>
  <c r="M237" i="141"/>
  <c r="M28" i="141"/>
  <c r="M33" i="141"/>
  <c r="L12" i="143"/>
  <c r="M43" i="141"/>
  <c r="M62" i="141"/>
  <c r="M107" i="141"/>
  <c r="M120" i="141"/>
  <c r="K130" i="141"/>
  <c r="M144" i="141"/>
  <c r="M155" i="141"/>
  <c r="K235" i="141"/>
  <c r="K12" i="143" s="1"/>
  <c r="O236" i="141"/>
  <c r="N235" i="141"/>
  <c r="M8" i="141"/>
  <c r="M25" i="141"/>
  <c r="M29" i="141"/>
  <c r="M34" i="141"/>
  <c r="O175" i="141"/>
  <c r="M70" i="141"/>
  <c r="M89" i="141"/>
  <c r="M218" i="141"/>
  <c r="M206" i="141"/>
  <c r="M11" i="141"/>
  <c r="M10" i="141" s="1"/>
  <c r="L6" i="141"/>
  <c r="L5" i="143" s="1"/>
  <c r="N12" i="141"/>
  <c r="M130" i="141" l="1"/>
  <c r="M192" i="141"/>
  <c r="M102" i="141"/>
  <c r="M117" i="141"/>
  <c r="M41" i="141"/>
  <c r="M7" i="141"/>
  <c r="L204" i="141"/>
  <c r="L11" i="143" s="1"/>
  <c r="N67" i="141"/>
  <c r="O67" i="141" s="1"/>
  <c r="M45" i="141"/>
  <c r="M98" i="141"/>
  <c r="M153" i="141"/>
  <c r="L15" i="141"/>
  <c r="M15" i="141" s="1"/>
  <c r="M6" i="143" s="1"/>
  <c r="K204" i="141"/>
  <c r="K15" i="141"/>
  <c r="K6" i="143" s="1"/>
  <c r="K175" i="141"/>
  <c r="K10" i="143" s="1"/>
  <c r="L32" i="141"/>
  <c r="L7" i="143" s="1"/>
  <c r="N32" i="141"/>
  <c r="N7" i="143" s="1"/>
  <c r="O7" i="143" s="1"/>
  <c r="O204" i="141"/>
  <c r="N15" i="141"/>
  <c r="O15" i="141" s="1"/>
  <c r="L109" i="141"/>
  <c r="L9" i="143" s="1"/>
  <c r="O114" i="141"/>
  <c r="N109" i="141"/>
  <c r="N6" i="143"/>
  <c r="O6" i="143" s="1"/>
  <c r="K32" i="141"/>
  <c r="K7" i="143" s="1"/>
  <c r="K67" i="141"/>
  <c r="O79" i="141"/>
  <c r="M198" i="141"/>
  <c r="L175" i="141"/>
  <c r="K109" i="141"/>
  <c r="N12" i="143"/>
  <c r="O12" i="143" s="1"/>
  <c r="O235" i="141"/>
  <c r="K11" i="143"/>
  <c r="M235" i="141"/>
  <c r="M12" i="143" s="1"/>
  <c r="L6" i="143"/>
  <c r="M6" i="141"/>
  <c r="M5" i="143" s="1"/>
  <c r="N6" i="141"/>
  <c r="O12" i="141"/>
  <c r="M204" i="141" l="1"/>
  <c r="M11" i="143" s="1"/>
  <c r="N8" i="143"/>
  <c r="O8" i="143" s="1"/>
  <c r="O32" i="141"/>
  <c r="M32" i="141"/>
  <c r="M7" i="143" s="1"/>
  <c r="N9" i="143"/>
  <c r="O9" i="143" s="1"/>
  <c r="O109" i="141"/>
  <c r="K8" i="143"/>
  <c r="M67" i="141"/>
  <c r="M8" i="143" s="1"/>
  <c r="L10" i="143"/>
  <c r="L13" i="143" s="1"/>
  <c r="M175" i="141"/>
  <c r="M10" i="143" s="1"/>
  <c r="K9" i="143"/>
  <c r="M109" i="141"/>
  <c r="M9" i="143" s="1"/>
  <c r="N5" i="143"/>
  <c r="O6" i="141"/>
  <c r="K13" i="143" l="1"/>
  <c r="M13" i="143" s="1"/>
  <c r="N13" i="143"/>
  <c r="O13" i="143" s="1"/>
  <c r="O5" i="143"/>
</calcChain>
</file>

<file path=xl/sharedStrings.xml><?xml version="1.0" encoding="utf-8"?>
<sst xmlns="http://schemas.openxmlformats.org/spreadsheetml/2006/main" count="2063" uniqueCount="1511">
  <si>
    <t>Check that treatment charts are updated and drugs given are marked. Corelate it with drugs and doses prescribed.</t>
  </si>
  <si>
    <t xml:space="preserve">National Quality Assurance Standards </t>
  </si>
  <si>
    <t>Reference</t>
  </si>
  <si>
    <t>Checkpoint</t>
  </si>
  <si>
    <t>Assessment Method</t>
  </si>
  <si>
    <t>Remarks</t>
  </si>
  <si>
    <t>NU A1.1.1</t>
  </si>
  <si>
    <t>Availability of functional SCBU</t>
  </si>
  <si>
    <t>SI/OB</t>
  </si>
  <si>
    <t>NU A1.1.2</t>
  </si>
  <si>
    <t>Availability of a functioning LMC</t>
  </si>
  <si>
    <t>NU A1.1.3</t>
  </si>
  <si>
    <t>Availability of a functioning MBC</t>
  </si>
  <si>
    <t>Availability of Consultant Paediatrician 24/7(On call)</t>
  </si>
  <si>
    <t>SI</t>
  </si>
  <si>
    <t>NU A1.2.1</t>
  </si>
  <si>
    <t>SI/RR</t>
  </si>
  <si>
    <t>NU A2.1.1</t>
  </si>
  <si>
    <t>NU A2.1.2</t>
  </si>
  <si>
    <t>Provision of incubator care</t>
  </si>
  <si>
    <t>SI/RR/OB</t>
  </si>
  <si>
    <t>NU A2.1.3</t>
  </si>
  <si>
    <t>NU A2.1.4</t>
  </si>
  <si>
    <t>NU A2.1.5</t>
  </si>
  <si>
    <t>NU A2.1.6</t>
  </si>
  <si>
    <t>NU A2.1.7</t>
  </si>
  <si>
    <t>Phototherapy for new born</t>
  </si>
  <si>
    <t>NU A2.1.8</t>
  </si>
  <si>
    <t>NU A2.1.9</t>
  </si>
  <si>
    <t>Newborn screening for Congenital Hypothyroidism</t>
  </si>
  <si>
    <t>NU A2.1.10</t>
  </si>
  <si>
    <t>NU B1.1.1</t>
  </si>
  <si>
    <t>OB</t>
  </si>
  <si>
    <t>NU B1.1.2</t>
  </si>
  <si>
    <t>NU B1.1.3</t>
  </si>
  <si>
    <t>NU B1.2.1</t>
  </si>
  <si>
    <t>NU B1.2.2</t>
  </si>
  <si>
    <t>NU B1.3.1</t>
  </si>
  <si>
    <t>NU B1.3.2</t>
  </si>
  <si>
    <t>NU B1.4.1</t>
  </si>
  <si>
    <t>NU B1.5.1</t>
  </si>
  <si>
    <t>NU B2.1.1</t>
  </si>
  <si>
    <t>Privacy is maintained in breast feeding room/in the unit for the breastfeeding mothers</t>
  </si>
  <si>
    <t>Patient Records are kept at secure place beyond access to general staff/visitors</t>
  </si>
  <si>
    <t xml:space="preserve">SI/OB </t>
  </si>
  <si>
    <t>Behaviour of staff is empathetic and courteous</t>
  </si>
  <si>
    <t xml:space="preserve">OB/PI </t>
  </si>
  <si>
    <t>NU B3.1.1</t>
  </si>
  <si>
    <t xml:space="preserve">SI/RR </t>
  </si>
  <si>
    <t>NU B3.2.1</t>
  </si>
  <si>
    <t>PI</t>
  </si>
  <si>
    <t>NU B4.1.1</t>
  </si>
  <si>
    <t>PI/SI</t>
  </si>
  <si>
    <t>NU B4.2.1</t>
  </si>
  <si>
    <t>NU C1.1.1</t>
  </si>
  <si>
    <t>Space between 2 adjacent beds in SCBU should be 4 ft. Space between wall and beds is 2 ft</t>
  </si>
  <si>
    <t>NU C1.1.2</t>
  </si>
  <si>
    <t>NU C1.2.1</t>
  </si>
  <si>
    <t>NU C1.2.2</t>
  </si>
  <si>
    <t>NU C1.2.3</t>
  </si>
  <si>
    <t>NU C1.3.1</t>
  </si>
  <si>
    <t>NU C1.3.2</t>
  </si>
  <si>
    <t>NU C1.3.3</t>
  </si>
  <si>
    <t>NU C1.3.4</t>
  </si>
  <si>
    <t>NU C1.3.5</t>
  </si>
  <si>
    <t>Availability of nursing station</t>
  </si>
  <si>
    <t>NU C1.3.6</t>
  </si>
  <si>
    <t>NU C1.3.7</t>
  </si>
  <si>
    <t>Hand washing facilities available at each of the cubicle eg; inborn section, outborn section etc</t>
  </si>
  <si>
    <t>NU C1.3.8</t>
  </si>
  <si>
    <t>NU C1.3.9</t>
  </si>
  <si>
    <t>NU C1.3.10</t>
  </si>
  <si>
    <t>Clean area for mixing intravenous fluids and Medications/ fluid preparation area</t>
  </si>
  <si>
    <t>NU C1.3.11</t>
  </si>
  <si>
    <t>NU C1.3.12</t>
  </si>
  <si>
    <t>Dirty utility area</t>
  </si>
  <si>
    <t>NU C1.3.13</t>
  </si>
  <si>
    <t>Mother's area for expression of breast milk/ Breast feeding</t>
  </si>
  <si>
    <t>NU C1.3.14</t>
  </si>
  <si>
    <t>NU C1.3.15</t>
  </si>
  <si>
    <t>NU C1.3.16</t>
  </si>
  <si>
    <t>NU C1.3.17</t>
  </si>
  <si>
    <t>NU C1.3.18</t>
  </si>
  <si>
    <t>Counselling room</t>
  </si>
  <si>
    <t>NU C1.3.19</t>
  </si>
  <si>
    <t>NU C1.4.1</t>
  </si>
  <si>
    <t>NU C1.6.1</t>
  </si>
  <si>
    <t>NU C1.7.1</t>
  </si>
  <si>
    <t>NU C1.7.2</t>
  </si>
  <si>
    <t>Arrangement of different section ensures unidirectional flow</t>
  </si>
  <si>
    <t>NU C2.1.1</t>
  </si>
  <si>
    <t xml:space="preserve">Non structural components are properly secured </t>
  </si>
  <si>
    <t xml:space="preserve">Check for fixtures and furniture like cupboards, cabinets, and heavy equipments , hanging objects are properly fastened and secured </t>
  </si>
  <si>
    <t>NU C2.2.1</t>
  </si>
  <si>
    <t>SCBU  does not have temporary connections and loosely hanging wires</t>
  </si>
  <si>
    <t xml:space="preserve">Switch Boards other electrical installations are intact </t>
  </si>
  <si>
    <t>NU C2.2.2</t>
  </si>
  <si>
    <t>OB/RR</t>
  </si>
  <si>
    <t>NU C2.3.2</t>
  </si>
  <si>
    <t xml:space="preserve">10 central Voltage stabilize outlets are available with each warmer in main SCBU, Step down area and triage room </t>
  </si>
  <si>
    <t>50% 0f each should be 5amp and 50% should be 15 amp to handle equipments</t>
  </si>
  <si>
    <t>Dedicated earthling   pit  system available</t>
  </si>
  <si>
    <t>SCBU has dedicated earthling pit system available and records of its measurement is maintained</t>
  </si>
  <si>
    <t>Earth resistance should be measured twice in a year and logged</t>
  </si>
  <si>
    <t>Wall mounted digital display is available in SCBU to show earth to neutral voltage</t>
  </si>
  <si>
    <t xml:space="preserve">Normal range 3-5 V (if exceed to report immediately) </t>
  </si>
  <si>
    <t>Quality output of voltage stabilizer is displayed in each stabilizer  as per manufacturer guideline</t>
  </si>
  <si>
    <t>Power boards are marked as per phase to which it belongs</t>
  </si>
  <si>
    <t>SCBU has system to measure earth resistance at defined interval</t>
  </si>
  <si>
    <t>NU C2.3.1</t>
  </si>
  <si>
    <t>Windows/ ventilators if any in the SCBU are intact and sealed</t>
  </si>
  <si>
    <t>NU C3.1.1</t>
  </si>
  <si>
    <t>SCBU has sufficient fire exits  to permit safe escape for its occupants at at time of fire</t>
  </si>
  <si>
    <t xml:space="preserve">OB/SI </t>
  </si>
  <si>
    <t>NU C3.1.2</t>
  </si>
  <si>
    <t>Check the fire exits are clearly visible and routes to reach exit are clearly marked.</t>
  </si>
  <si>
    <t>NU C3.2.1</t>
  </si>
  <si>
    <t>SCBU has installed fire Extinguisher  that is Class A , ClassB, C type or ABC type</t>
  </si>
  <si>
    <t>NU C3.2.2</t>
  </si>
  <si>
    <t>SCBU has provision of  smoke and heat detector</t>
  </si>
  <si>
    <t>NU C3.2.3</t>
  </si>
  <si>
    <t>SCBU  has electrical and automatic fire alarm system or alarm system sounded by actuation of any automatic fire extinguisher</t>
  </si>
  <si>
    <t>NU C3.2.4</t>
  </si>
  <si>
    <t>Check that the expiry date for fire extinguishers are displayed on each extinguisher as well as the due date for next refilling is clearly mentioned</t>
  </si>
  <si>
    <t>NU C3.3.1</t>
  </si>
  <si>
    <t>Check for staff competencies for operating fire extinguisher and what to do in case of fire</t>
  </si>
  <si>
    <t>NU C4.1.1</t>
  </si>
  <si>
    <t>Availability of a consultant Paediatrician/2 Paediatricians as per cadre norm</t>
  </si>
  <si>
    <t>NU C4.2.1</t>
  </si>
  <si>
    <t>NU C4.3.1</t>
  </si>
  <si>
    <t>OB/RR/SI</t>
  </si>
  <si>
    <t>NU C4.5.1</t>
  </si>
  <si>
    <t>NU C4.5.2</t>
  </si>
  <si>
    <t>NU C4.5.3</t>
  </si>
  <si>
    <t>NU C4.5.4</t>
  </si>
  <si>
    <t>NU C4.5.5</t>
  </si>
  <si>
    <t>NU C4.6.1</t>
  </si>
  <si>
    <t>Nursing staff is skilled for operation of equipments</t>
  </si>
  <si>
    <t>NU C4.6.2</t>
  </si>
  <si>
    <t>NU C4.6.3</t>
  </si>
  <si>
    <t>Nursing staff is skilled identifying and managing complication</t>
  </si>
  <si>
    <t>NU C4.6.4</t>
  </si>
  <si>
    <t xml:space="preserve">Nursing Staff is skilled for maintaining clinical records </t>
  </si>
  <si>
    <t>NU C5.1.1</t>
  </si>
  <si>
    <t xml:space="preserve">OB/RR </t>
  </si>
  <si>
    <t>inj penicillin, gentamicin, ampicilin, cefotaxime, flucloxacillin; syrup flucloxacillin; syrup fluconazole</t>
  </si>
  <si>
    <t>NU C5.1.2</t>
  </si>
  <si>
    <t>paracetamol, morphine, midazolam, fentanyl</t>
  </si>
  <si>
    <t>NU C5.1.3</t>
  </si>
  <si>
    <t xml:space="preserve">Availability of IV Fluids </t>
  </si>
  <si>
    <t>5%, 10%, 25% Dextrose
Normal saline</t>
  </si>
  <si>
    <t>NU C5.1.4</t>
  </si>
  <si>
    <t>NU C5.1.5</t>
  </si>
  <si>
    <t>Inj. Potassium Chloride 15%, 3% NaCl
Inj. Calcium Gluconate 10%
Inj. Magnesium Sulphate 50%</t>
  </si>
  <si>
    <t>NU C5.1.6</t>
  </si>
  <si>
    <t>NU C5.2.1</t>
  </si>
  <si>
    <t>NU C5.2.2</t>
  </si>
  <si>
    <t>Neoflon 24 G , microdrip set with &amp;without burette, BT set, Suction catheter, PT tube, feeding tube, 3 way tap</t>
  </si>
  <si>
    <t>NU C5.2.3</t>
  </si>
  <si>
    <t xml:space="preserve">Availability of Antiseptic Solutions </t>
  </si>
  <si>
    <t>Antiseptic lotion</t>
  </si>
  <si>
    <t>NU C5.2.4</t>
  </si>
  <si>
    <t>NU C5.3.1</t>
  </si>
  <si>
    <t>NU C6.1.1</t>
  </si>
  <si>
    <t>NU C6.2.1</t>
  </si>
  <si>
    <t>NU C6.3.1</t>
  </si>
  <si>
    <t>Functional Resuscitation equipments</t>
  </si>
  <si>
    <t>Bag and mask, laryngoscope, ET tubes,  suction machine</t>
  </si>
  <si>
    <t>NU C6.4.1</t>
  </si>
  <si>
    <t>Refrigerator, Crash cart/Drug trolley, instrument trolley, dressing trolley</t>
  </si>
  <si>
    <t>NU C6.5.1</t>
  </si>
  <si>
    <t xml:space="preserve">Buckets for mopping, Separate mops for inborn and outborn and circulation area, duster, waste trolley, Deck brush </t>
  </si>
  <si>
    <t>Availability of dedicated washing machine for SCBU</t>
  </si>
  <si>
    <t>Autoclave</t>
  </si>
  <si>
    <t>NU D1.1.1</t>
  </si>
  <si>
    <t>Radiant warmer, suction machine, Oxygen concentrator, pulse oximeter/ Multipara monitor</t>
  </si>
  <si>
    <t>NU D1.1.2</t>
  </si>
  <si>
    <t>There is system of timely corrective  break down maintenance of the equipments</t>
  </si>
  <si>
    <t>NU D1.1.3</t>
  </si>
  <si>
    <t>NU D1.1.4</t>
  </si>
  <si>
    <t>Staff is skilled for trouble shooting in case equipment malfunction</t>
  </si>
  <si>
    <t>NU D1.1.5</t>
  </si>
  <si>
    <t>Periodic cleaning, inspection and  maintenance of the equipments is done by the operator</t>
  </si>
  <si>
    <t>NU D1.2.1</t>
  </si>
  <si>
    <t xml:space="preserve">OB/ RR </t>
  </si>
  <si>
    <t>NU D1.2.2</t>
  </si>
  <si>
    <t>There is system to label/ code the equipment to indicate status of calibration/ verification when recalibration is due</t>
  </si>
  <si>
    <t>NU D1.3.1</t>
  </si>
  <si>
    <t>Up to date instructions for operation and maintenance of equipments are readily available with SCBU staff.</t>
  </si>
  <si>
    <t>NU D2.1.1</t>
  </si>
  <si>
    <t>There is established system of timely  indenting of consumables and drugs  at nursing station</t>
  </si>
  <si>
    <t>NU D2.1.2</t>
  </si>
  <si>
    <t>NU D2.2.1</t>
  </si>
  <si>
    <t>NU D2.2.2</t>
  </si>
  <si>
    <t>NU D2.2.3</t>
  </si>
  <si>
    <t>NU D2.3.1</t>
  </si>
  <si>
    <t xml:space="preserve">Expiry dates' are maintained at emergency drug tray </t>
  </si>
  <si>
    <t>NU D2.3.2</t>
  </si>
  <si>
    <t>NU D2.3.3</t>
  </si>
  <si>
    <t>Records for expiry and near expiry drugs are maintained for drug stored at department</t>
  </si>
  <si>
    <t>RR</t>
  </si>
  <si>
    <t>NU D2.4.1</t>
  </si>
  <si>
    <t>There is practice of calculating and maintaining buffer stock in SCBU</t>
  </si>
  <si>
    <t>NU D2.4.2</t>
  </si>
  <si>
    <t>RR/SI</t>
  </si>
  <si>
    <t>NU D2.5.1</t>
  </si>
  <si>
    <t xml:space="preserve">There is procedure for replenishing drug tray /crash cart </t>
  </si>
  <si>
    <t>NU D2.5.2</t>
  </si>
  <si>
    <t>There are no out of stock drugs</t>
  </si>
  <si>
    <t>OB/SI</t>
  </si>
  <si>
    <t>NU D2.6.1</t>
  </si>
  <si>
    <t>Temperature of refrigerators are kept as per storage requirement  and records are maintained</t>
  </si>
  <si>
    <t>NU D3.1.1</t>
  </si>
  <si>
    <t>Adequate Illumination at nursing station</t>
  </si>
  <si>
    <t>NU D3.1.2</t>
  </si>
  <si>
    <t xml:space="preserve">Adequate illumination in patient care unit </t>
  </si>
  <si>
    <t>NU D3.2.1</t>
  </si>
  <si>
    <t>One female family members allowed to stay with the new born in step down</t>
  </si>
  <si>
    <t>NU D3.2.2</t>
  </si>
  <si>
    <t>Entry to SCBU is restricted</t>
  </si>
  <si>
    <t>NU D3.2.3</t>
  </si>
  <si>
    <t xml:space="preserve">Visiting hour are fixed and practiced </t>
  </si>
  <si>
    <t>OB/PI</t>
  </si>
  <si>
    <t>NU D3.3.1</t>
  </si>
  <si>
    <t>SCCBU has system to control temperature and humidity and record of same is maintained</t>
  </si>
  <si>
    <t>NU D3.3.2</t>
  </si>
  <si>
    <t>SCBU has procedure to check the  temperature of radiant warmer ,phototherapy units, baby incubators  etc.</t>
  </si>
  <si>
    <t>Each equipment used should have servo controlled devices for heat control with cut off to limit increase in temperature of radiant warmers beyond a certain temperature or warning mechanism for sounding alert/alarm when temp increases beyond certain limits</t>
  </si>
  <si>
    <t>NU D3.3.3</t>
  </si>
  <si>
    <t>SCBU has system to control the sound producing activities and gadgets (like telephone sounds, staff area and equipments)</t>
  </si>
  <si>
    <t>NU D3.3.4</t>
  </si>
  <si>
    <t>SCBU has functional room thermometer and temperature is regularly maintained</t>
  </si>
  <si>
    <t>NU D3.4.1</t>
  </si>
  <si>
    <t>New born identification band is in practice</t>
  </si>
  <si>
    <t>NU D3.4.2</t>
  </si>
  <si>
    <t xml:space="preserve">There is procedure for handing over the baby to mother/father </t>
  </si>
  <si>
    <t>NU D3.4.3</t>
  </si>
  <si>
    <t>Security arrangement in SCBU</t>
  </si>
  <si>
    <t>NU D3.5.1</t>
  </si>
  <si>
    <t>Ask female staff whether they feel secure at work place</t>
  </si>
  <si>
    <t>NU D4.1.1</t>
  </si>
  <si>
    <t>NU D4.1.2</t>
  </si>
  <si>
    <t xml:space="preserve">Interior of patient care areas are plastered &amp; painted </t>
  </si>
  <si>
    <t>NU D4.2.1</t>
  </si>
  <si>
    <t xml:space="preserve">Floors, walls, roof, roof topes, sinks patient care and circulation  areas are Clean </t>
  </si>
  <si>
    <t>NU D4.2.2</t>
  </si>
  <si>
    <t>Surface of furniture and fixtures are clean</t>
  </si>
  <si>
    <t>NU D4.2.3</t>
  </si>
  <si>
    <t>Toilets are clean with functional flush and running water</t>
  </si>
  <si>
    <t>NU D4.3.1</t>
  </si>
  <si>
    <t>NU D4.3.2</t>
  </si>
  <si>
    <t>Window panes , doors and other fixtures are intact</t>
  </si>
  <si>
    <t>NU D4.3.3</t>
  </si>
  <si>
    <t>NU D4.3.4</t>
  </si>
  <si>
    <t>Mattresses are intact and clean</t>
  </si>
  <si>
    <t>NU D4.4.1</t>
  </si>
  <si>
    <t>No condemned/Junk material in the SCBU</t>
  </si>
  <si>
    <t>NU D4.5.1</t>
  </si>
  <si>
    <t>NU D5.1.1</t>
  </si>
  <si>
    <t>NU D5.2.2</t>
  </si>
  <si>
    <t>NU D5.2.3</t>
  </si>
  <si>
    <t>Availability of Emergency light</t>
  </si>
  <si>
    <t>NU D5.3.1</t>
  </si>
  <si>
    <t>NU D6.1.1</t>
  </si>
  <si>
    <t>NU D6.2.1</t>
  </si>
  <si>
    <t>Check that all items fixed in diet menu is provided to the patient</t>
  </si>
  <si>
    <t>NU D6.2.2</t>
  </si>
  <si>
    <t>Check for the Quality of diet provided</t>
  </si>
  <si>
    <t>Ask patient/staff weather they are satisfied with the Quality of food</t>
  </si>
  <si>
    <t>NU D7.1.1</t>
  </si>
  <si>
    <t>SCBU has facility to provide sufficient and  clean linen for each patient</t>
  </si>
  <si>
    <t>NU D7.2.1</t>
  </si>
  <si>
    <t xml:space="preserve">Linen is changed every day and whenever it get soiled </t>
  </si>
  <si>
    <t>NU D7.3.1</t>
  </si>
  <si>
    <t>NU D8.1.1</t>
  </si>
  <si>
    <t>NU D8.2.1</t>
  </si>
  <si>
    <t>There is procedure to ensure that staff is available on duty as per duty roster</t>
  </si>
  <si>
    <t>Check for system for recording time of reporting and relieving (Attendance register/ Biometrics etc)</t>
  </si>
  <si>
    <t>NU D8.2.2</t>
  </si>
  <si>
    <t>NU D8.3.1</t>
  </si>
  <si>
    <t>NU D9.1.1</t>
  </si>
  <si>
    <t>There is procedure to  monitor the quality and adequacy of  outsourced services on regular basis</t>
  </si>
  <si>
    <t>Verification of outsourced services (cleaning/ Dietary/Laundry/Security/Maintenance)  provided are done by designated in-house staff</t>
  </si>
  <si>
    <t>NU E1.1.1</t>
  </si>
  <si>
    <t>NU E1.1.2</t>
  </si>
  <si>
    <t>Check for that patient demographics like Name, age, Sex, Chief complaint, etc.</t>
  </si>
  <si>
    <t>NU E1.2.1</t>
  </si>
  <si>
    <t>Admission criteria for SCBU is defined &amp; followed</t>
  </si>
  <si>
    <t>NU E1.2.2</t>
  </si>
  <si>
    <t>NU E1.2.3</t>
  </si>
  <si>
    <t>NU E1.2.4</t>
  </si>
  <si>
    <t>Time of admission is recorded in patient record</t>
  </si>
  <si>
    <t>NU E1.3.1</t>
  </si>
  <si>
    <t>NU E2.1.1</t>
  </si>
  <si>
    <t>NU E2.1.2</t>
  </si>
  <si>
    <t xml:space="preserve">Patient History is taken and recorded </t>
  </si>
  <si>
    <t>NU E2.1.3</t>
  </si>
  <si>
    <t>NU E2.1.4</t>
  </si>
  <si>
    <t xml:space="preserve">Provisional Diagnosis is recorded </t>
  </si>
  <si>
    <t>NU E2.1.5</t>
  </si>
  <si>
    <t>NU E2.2.1</t>
  </si>
  <si>
    <t>NU E2.2.2</t>
  </si>
  <si>
    <t>NU E3.1.1</t>
  </si>
  <si>
    <t>There is procedure of taking   over of   new born from labour  OT/ Ward to SCBU</t>
  </si>
  <si>
    <t xml:space="preserve">Check  continuity of care is maintained while transferring/ handover the patient </t>
  </si>
  <si>
    <t>NU E3.2.1</t>
  </si>
  <si>
    <t>NU E3.2.2</t>
  </si>
  <si>
    <t>Advance communication is done with higher centre</t>
  </si>
  <si>
    <t>NU E3.2.3</t>
  </si>
  <si>
    <t>Referral vehicle is being arranged</t>
  </si>
  <si>
    <t>NU E3.2.4</t>
  </si>
  <si>
    <t>Referral in or referral out register is maintained</t>
  </si>
  <si>
    <t>NU E3.2.5</t>
  </si>
  <si>
    <t xml:space="preserve">Facility has functional referral linkages to lower facilities </t>
  </si>
  <si>
    <t>NU E3.2.6</t>
  </si>
  <si>
    <t xml:space="preserve">There is a system of follow up of referred patients </t>
  </si>
  <si>
    <t>NU E3.3.1</t>
  </si>
  <si>
    <t>NU E4.1.1</t>
  </si>
  <si>
    <t>NU E4.2.2</t>
  </si>
  <si>
    <t>NU E4.3.1</t>
  </si>
  <si>
    <t>Nursing Handover register is maintained</t>
  </si>
  <si>
    <t>NU E4.4.1</t>
  </si>
  <si>
    <t>Check for nursing note register. Notes are adequately written</t>
  </si>
  <si>
    <t xml:space="preserve">Patient Vitals are monitored and recorded periodically </t>
  </si>
  <si>
    <t>Check for TPR chart, Phototherapy chart, any other vital required is monitored</t>
  </si>
  <si>
    <t xml:space="preserve">Critical patients are monitored continually </t>
  </si>
  <si>
    <t>NU E5.1.1</t>
  </si>
  <si>
    <t>Check the measure taken to prevent new born theft, sweeping and baby fall</t>
  </si>
  <si>
    <t>NU E5.2.1</t>
  </si>
  <si>
    <t>NU E6.1.1</t>
  </si>
  <si>
    <t>NU E6.2.1</t>
  </si>
  <si>
    <t>NU E6.2.2</t>
  </si>
  <si>
    <t>NU E6.2.3</t>
  </si>
  <si>
    <t>NU E6.2.4</t>
  </si>
  <si>
    <t>NU E7.1.1</t>
  </si>
  <si>
    <t>NU E7.1.2</t>
  </si>
  <si>
    <t>Maximum dose of high alert drugs are defined and communicated</t>
  </si>
  <si>
    <t>Value for maximum doses as per age, weight and diagnosis are available with nursing station and doctor</t>
  </si>
  <si>
    <t>NU E7.1.3</t>
  </si>
  <si>
    <t>There is process to ensure that right doses of high alert drugs are only given</t>
  </si>
  <si>
    <t>A system of independent double check before administration, Error prone medical abbreviations are avoided</t>
  </si>
  <si>
    <t>NU E7.2.1</t>
  </si>
  <si>
    <t xml:space="preserve">Every Medical advice and procedure is accompanied with date , time and signature </t>
  </si>
  <si>
    <t>NU E7.2.2</t>
  </si>
  <si>
    <t>Check for the writing, It  comprehendible by the clinical staff</t>
  </si>
  <si>
    <t>NU E7.3.1</t>
  </si>
  <si>
    <t>Drugs are checked for expiry and   other inconsistency before administration</t>
  </si>
  <si>
    <t>NU E7.3.2</t>
  </si>
  <si>
    <t>Check single dose vial are not used for more than one dose</t>
  </si>
  <si>
    <t>Check for any open single dose vial with left  over content intended to be used later on</t>
  </si>
  <si>
    <t>NU E7.3.3</t>
  </si>
  <si>
    <t>Check for separate sterile needle is used every time for multiple dose vial</t>
  </si>
  <si>
    <t>NU E7.3.4</t>
  </si>
  <si>
    <t>Any adverse drug reaction is recorded and reported</t>
  </si>
  <si>
    <t>NU E7.4.1</t>
  </si>
  <si>
    <t>Fluid and drug dosages are calculated according to body weight</t>
  </si>
  <si>
    <t>Check for calculation chart</t>
  </si>
  <si>
    <t>NU E7.4.2</t>
  </si>
  <si>
    <t>Drip rate and volume is calculated and monitored</t>
  </si>
  <si>
    <t>NU E7.4.3</t>
  </si>
  <si>
    <t>NU E8.1.1</t>
  </si>
  <si>
    <t>Patient progress is recorded as per defined assessment schedule</t>
  </si>
  <si>
    <t>NU E8.2.1</t>
  </si>
  <si>
    <t>Treatment plan, first orders are written on BHT</t>
  </si>
  <si>
    <t>NU E8.3.1</t>
  </si>
  <si>
    <t>Maintenance of treatment chart/treatment registers</t>
  </si>
  <si>
    <t>NU E8.4.1</t>
  </si>
  <si>
    <t>NU E8.5.1</t>
  </si>
  <si>
    <t>RR/OB</t>
  </si>
  <si>
    <t>NU E8.6.1</t>
  </si>
  <si>
    <t xml:space="preserve">Registers and records are maintained as per guidelines </t>
  </si>
  <si>
    <t>NU E8.6.2</t>
  </si>
  <si>
    <t>All register/records are identified and numbered</t>
  </si>
  <si>
    <t>NU E8.7.1</t>
  </si>
  <si>
    <t xml:space="preserve">Safe keeping of  patient records </t>
  </si>
  <si>
    <t>NU E9.1.1</t>
  </si>
  <si>
    <t xml:space="preserve">SCBU has established criteria for discharge of the patient </t>
  </si>
  <si>
    <t>Patient is shifted to ward/step down after assessment</t>
  </si>
  <si>
    <t>NU E9.1.2</t>
  </si>
  <si>
    <t xml:space="preserve">Assessment is done before discharging patient </t>
  </si>
  <si>
    <t>NU E9.1.3</t>
  </si>
  <si>
    <t>NU E9.1.4</t>
  </si>
  <si>
    <t>NU E9.1.5</t>
  </si>
  <si>
    <t xml:space="preserve">Pre discharge examination and checklist is completed prior to discharge </t>
  </si>
  <si>
    <t>SI/PI/RR</t>
  </si>
  <si>
    <t>NU E9.2.1</t>
  </si>
  <si>
    <t>RR/PI</t>
  </si>
  <si>
    <t>See for discharge summary, referral slip provided.</t>
  </si>
  <si>
    <t>NU E9.2.2</t>
  </si>
  <si>
    <t xml:space="preserve">Discharge summary adequately mentions patients clinical condition, treatment given and follow up </t>
  </si>
  <si>
    <t>NU E9.2.3</t>
  </si>
  <si>
    <t>NU E9.2.4</t>
  </si>
  <si>
    <t>NU E9.3.1</t>
  </si>
  <si>
    <t xml:space="preserve">Counselling of mother before discharge </t>
  </si>
  <si>
    <t>NU E9.3.2</t>
  </si>
  <si>
    <t>NU E9.4.1</t>
  </si>
  <si>
    <t>NU E10.1.1</t>
  </si>
  <si>
    <t>Criteria are defined for intubation</t>
  </si>
  <si>
    <t>NU E11.1.1</t>
  </si>
  <si>
    <t>Triaging of new born as per guidelines</t>
  </si>
  <si>
    <t>NU E11.2.1</t>
  </si>
  <si>
    <t>Staff is aware of disaster plan</t>
  </si>
  <si>
    <t>NU E11.2.2</t>
  </si>
  <si>
    <t>Role and responsibilities of staff in disaster is defined</t>
  </si>
  <si>
    <t>NU E11.3.1</t>
  </si>
  <si>
    <t>System for coordinating with ambulances</t>
  </si>
  <si>
    <t>NU E11.3.2</t>
  </si>
  <si>
    <t>SCBU has provision of Ambulance to refer the case to higher centre</t>
  </si>
  <si>
    <t>NU E11.3.3</t>
  </si>
  <si>
    <t>NU E11.3.4</t>
  </si>
  <si>
    <t xml:space="preserve">Ambulance/transport vehicle have adequate arrangement for Oxygen </t>
  </si>
  <si>
    <t>NU E11.3.5</t>
  </si>
  <si>
    <t xml:space="preserve">Ambulance/transport vehicle have dedicated rescue kit including " essential supplies kit", emergency drug kit </t>
  </si>
  <si>
    <t>NU E11.3.6</t>
  </si>
  <si>
    <t xml:space="preserve">SCBU has system to periodic check of ambulances/transport vehicle by driver/paramedic staff and counter checked by SUBU staff </t>
  </si>
  <si>
    <t>NU E11.3.7</t>
  </si>
  <si>
    <t>NU E13.1.1</t>
  </si>
  <si>
    <t>Paediatric  blood bags are available</t>
  </si>
  <si>
    <t>NU E13.2.1</t>
  </si>
  <si>
    <t>NU E13.2.2</t>
  </si>
  <si>
    <t>NU E13.2.3</t>
  </si>
  <si>
    <t xml:space="preserve">Blood is kept on optimum temperature before transfusion </t>
  </si>
  <si>
    <t>NU E13.2.4</t>
  </si>
  <si>
    <t xml:space="preserve">Blood transfusion is monitored and regulated by qualified person </t>
  </si>
  <si>
    <t>NU E13.2.5</t>
  </si>
  <si>
    <t xml:space="preserve">Blood transfusion note is written in patient recorded </t>
  </si>
  <si>
    <t>NU E13.3.1</t>
  </si>
  <si>
    <t xml:space="preserve">Any major or minor transfusion reaction is recorded and reported to responsible person </t>
  </si>
  <si>
    <t>NU E14.1.1</t>
  </si>
  <si>
    <t>NU E14.1.2</t>
  </si>
  <si>
    <t>NU E14.1.3</t>
  </si>
  <si>
    <t>Death note is written on patient record</t>
  </si>
  <si>
    <t>NU E14.2.1</t>
  </si>
  <si>
    <t xml:space="preserve">Death note including efforts done for resuscitation is noted in patient record </t>
  </si>
  <si>
    <t>NU E14.2.2</t>
  </si>
  <si>
    <t>NU E14.2.3</t>
  </si>
  <si>
    <t>NU E14.3.1</t>
  </si>
  <si>
    <t>NU E14.3.2</t>
  </si>
  <si>
    <t xml:space="preserve">The facility provides immunization services as per guidelines </t>
  </si>
  <si>
    <t>NU E15.1.1</t>
  </si>
  <si>
    <t>zero dose, system of ensuing immunization</t>
  </si>
  <si>
    <t>NU E15.2.1</t>
  </si>
  <si>
    <t>NU E15.3.1</t>
  </si>
  <si>
    <t>NU E15.4.1</t>
  </si>
  <si>
    <t>NU F1.1.1</t>
  </si>
  <si>
    <t>NU F1.2.1</t>
  </si>
  <si>
    <t>There is procedure to report cases of Hospital acquired infection</t>
  </si>
  <si>
    <t>Patients are observed for any sign and symptoms of HAI like fever, purulent discharge from surgical site .</t>
  </si>
  <si>
    <t>NU F1.3.1</t>
  </si>
  <si>
    <t>There is procedure for immunization of the staff</t>
  </si>
  <si>
    <t>Hepatitis B, Tetanus Toxid etc</t>
  </si>
  <si>
    <t>NU F1.3.2</t>
  </si>
  <si>
    <t>NU F1.4.1</t>
  </si>
  <si>
    <t xml:space="preserve">Hand washing and infection control audits done at periodic intervals </t>
  </si>
  <si>
    <t>NU F1.5.1</t>
  </si>
  <si>
    <t xml:space="preserve">Check that Doctors are aware of Hospital Antibiotic Policy </t>
  </si>
  <si>
    <t>NU F2.1.1</t>
  </si>
  <si>
    <t>NU F2.1.2</t>
  </si>
  <si>
    <t>NU F2.1.3</t>
  </si>
  <si>
    <t>NU F2.1.4</t>
  </si>
  <si>
    <t xml:space="preserve">Availability of Alcohol based Hand rub </t>
  </si>
  <si>
    <t>NU F2.1.5</t>
  </si>
  <si>
    <t xml:space="preserve">Display of Hand washing Instruction at Point of Use </t>
  </si>
  <si>
    <t>NU F2.1.6</t>
  </si>
  <si>
    <t xml:space="preserve">Availability of elbow operated taps  </t>
  </si>
  <si>
    <t>NU F2.1.7</t>
  </si>
  <si>
    <t>Hand washing sink is wide and deep enough to prevent splashing and retention of water</t>
  </si>
  <si>
    <t>NU F2.2.1</t>
  </si>
  <si>
    <t xml:space="preserve">Adherence to 6 steps of Hand washing </t>
  </si>
  <si>
    <t>NU F2.2.2</t>
  </si>
  <si>
    <t>NU F2.2.3</t>
  </si>
  <si>
    <t>PI/OB</t>
  </si>
  <si>
    <t>NU F2.3.1</t>
  </si>
  <si>
    <t>NU F2.3.2</t>
  </si>
  <si>
    <t>Proper cleaning of procedure site  with antiseptic</t>
  </si>
  <si>
    <t>Staff and visitors</t>
  </si>
  <si>
    <t>HIV kit</t>
  </si>
  <si>
    <t>NU F4.2.3</t>
  </si>
  <si>
    <t>Autoclaving of instruments is done as per protocols</t>
  </si>
  <si>
    <t>NU F4.2.4</t>
  </si>
  <si>
    <t>Chemical sterilization  of instruments/equipments is done as per protocols</t>
  </si>
  <si>
    <t>NU F4.2.5</t>
  </si>
  <si>
    <t xml:space="preserve">Autoclaved linen are used for procedure </t>
  </si>
  <si>
    <t>NU F4.2.6</t>
  </si>
  <si>
    <t>Autoclaved dressing material is used</t>
  </si>
  <si>
    <t>NU F4.2.7</t>
  </si>
  <si>
    <t>NU F4.2.8</t>
  </si>
  <si>
    <t>Sterile packs are kept in clean, dust free, moist free environment.</t>
  </si>
  <si>
    <t>NU F5.1.1</t>
  </si>
  <si>
    <t xml:space="preserve">Facility layout ensures separation of general traffic from patient traffic </t>
  </si>
  <si>
    <t>NU F5.1.2</t>
  </si>
  <si>
    <t>Facility layout ensures separation of routes for clean and dirty items</t>
  </si>
  <si>
    <t>NU F5.1.3</t>
  </si>
  <si>
    <t>SCBU has double door system</t>
  </si>
  <si>
    <t>NU F5.1.4</t>
  </si>
  <si>
    <t>NU F5.1.5</t>
  </si>
  <si>
    <t>NU F5.2.1</t>
  </si>
  <si>
    <t>NU F5.2.2</t>
  </si>
  <si>
    <t>Availability of cleaning agent as per requirement</t>
  </si>
  <si>
    <t>NU F5.3.1</t>
  </si>
  <si>
    <t>NU F5.3.2</t>
  </si>
  <si>
    <t>Cleaning of patient care area with detergent solution</t>
  </si>
  <si>
    <t>NU F5.3.3</t>
  </si>
  <si>
    <t>Staff is trained for preparing cleaning solution as per standard procedure</t>
  </si>
  <si>
    <t>NU F5.3.4</t>
  </si>
  <si>
    <t>Standard practice of mopping and scrubbing are followed</t>
  </si>
  <si>
    <t>Cleaning equipments like brooms are not used in patient care areas</t>
  </si>
  <si>
    <t>NU F5.3.5</t>
  </si>
  <si>
    <t>NU F5.3.6</t>
  </si>
  <si>
    <t>Fumigation/carbolization as per schedule</t>
  </si>
  <si>
    <t>NU F5.3.7</t>
  </si>
  <si>
    <t xml:space="preserve">External foot wares are restricted </t>
  </si>
  <si>
    <t>NU F5.4.1</t>
  </si>
  <si>
    <t>Isolation and barrier nursing procedure are followed for septic cases</t>
  </si>
  <si>
    <t>NU F5.5.1</t>
  </si>
  <si>
    <t>SCBU has system to maintain  ventilation  and its environment should be dust free</t>
  </si>
  <si>
    <t>NU F6.1.1</t>
  </si>
  <si>
    <t xml:space="preserve">Availability of colour coded bins at point of waste generation </t>
  </si>
  <si>
    <t>NU F6.1.2</t>
  </si>
  <si>
    <t xml:space="preserve">Availability of plastic colour coded plastic bags </t>
  </si>
  <si>
    <t>NU F6.1.3</t>
  </si>
  <si>
    <t xml:space="preserve">Segregation of different category of waste as per guidelines </t>
  </si>
  <si>
    <t>NU F6.1.4</t>
  </si>
  <si>
    <t xml:space="preserve">Display of work instructions for segregation and handling of Biomedical waste </t>
  </si>
  <si>
    <t>There is no mixing of infectious and general waste</t>
  </si>
  <si>
    <t>NU F6.2.1</t>
  </si>
  <si>
    <t>Ask if available. Where it is stored and who is in charge of that.</t>
  </si>
  <si>
    <t xml:space="preserve">Staff knows what to do in condition of needle stick injury </t>
  </si>
  <si>
    <t>NU F6.3.1</t>
  </si>
  <si>
    <t>Check bins are not overfilled</t>
  </si>
  <si>
    <t>NU F6.3.2</t>
  </si>
  <si>
    <t xml:space="preserve">Disinfection of liquid waste before disposal </t>
  </si>
  <si>
    <t>NU F6.3.3</t>
  </si>
  <si>
    <t>Transportation of bio medical waste is done in close container/trolley</t>
  </si>
  <si>
    <t>NU G1.1.1</t>
  </si>
  <si>
    <t>NU G2.1.1</t>
  </si>
  <si>
    <t xml:space="preserve">Patient  relative satisfaction survey done on monthly basis </t>
  </si>
  <si>
    <t>NU G3.1.1</t>
  </si>
  <si>
    <t>NU G3.2.1</t>
  </si>
  <si>
    <t xml:space="preserve">Departmental checklist are used for monitoring and quality assurance </t>
  </si>
  <si>
    <t>NU G4.1.1</t>
  </si>
  <si>
    <t>Standard operating procedure for department has been prepared and approved</t>
  </si>
  <si>
    <t>NU G4.1.2</t>
  </si>
  <si>
    <t>Current version of SOP are available with  process owner</t>
  </si>
  <si>
    <t>NU G4.2.1</t>
  </si>
  <si>
    <t>NU G4.2.2</t>
  </si>
  <si>
    <t>NU G4.2.3</t>
  </si>
  <si>
    <t>NU G4.2.4</t>
  </si>
  <si>
    <t>SCBU has documented procedure for triage of new borns</t>
  </si>
  <si>
    <t>NU G4.2.5</t>
  </si>
  <si>
    <t>SCBU has documented procedure for assessment and treatment of new born emergency signs</t>
  </si>
  <si>
    <t>NU G4.2.6</t>
  </si>
  <si>
    <t>NU G4.2.7</t>
  </si>
  <si>
    <t>NU G4.2.8</t>
  </si>
  <si>
    <t>NU G4.2.9</t>
  </si>
  <si>
    <t>SCBU has documented procedure for clinical assessment and reassessment of the patient and doctor follows it</t>
  </si>
  <si>
    <t>NU G4.2.10</t>
  </si>
  <si>
    <t>NU G4.2.11</t>
  </si>
  <si>
    <t>SCBU has documented procedure for preventive- break down maintenance and calibration  of equipments</t>
  </si>
  <si>
    <t>NU G4.2.12</t>
  </si>
  <si>
    <t>SCBU has documented system for storage, retaining ,retrieval  of  SCBU records</t>
  </si>
  <si>
    <t>NU G4.2.13</t>
  </si>
  <si>
    <t>NU G4.2.14</t>
  </si>
  <si>
    <t>SCBU has documented procedure for Maintenance of infrastructure of SCBU</t>
  </si>
  <si>
    <t>NU G4.2.15</t>
  </si>
  <si>
    <t>SCBU has documented procedure for thermoregulation of newborns</t>
  </si>
  <si>
    <t>NU G4.2.16</t>
  </si>
  <si>
    <t>SCBU has documented procedure for drugs,intravenous,and fluid management and nutrition management of newborns</t>
  </si>
  <si>
    <t>NU G4.2.17</t>
  </si>
  <si>
    <t xml:space="preserve">SCBU has documented procedure for resuscitation of newborn if required </t>
  </si>
  <si>
    <t>NU G4.2.18</t>
  </si>
  <si>
    <t>SCBU has documented procedure for infection control practices</t>
  </si>
  <si>
    <t>NU G4.2.19</t>
  </si>
  <si>
    <t xml:space="preserve">SCBU has documented procedure for inventory management </t>
  </si>
  <si>
    <t>NU G4.2.20</t>
  </si>
  <si>
    <t>SCBU has documented procedure for entry of parents visitor</t>
  </si>
  <si>
    <t>NU G4.3.1</t>
  </si>
  <si>
    <t xml:space="preserve">Check staff is a aware of relevant part of SOPs </t>
  </si>
  <si>
    <t>NU G4.4.1</t>
  </si>
  <si>
    <t>Work instruction/clinical  protocols are displayed</t>
  </si>
  <si>
    <t>STP for phototherapy, Grading and management of hypothermia, Expression of milk\, Monitoring of babies receiving I/V, Precaution for phototherapy, Management of hypoglycaemia, housekeeping protocols, Administration of commonly used drugs, assessment of neonatal sepsis, Assessment of Jaundice, Temperature maintenance etc</t>
  </si>
  <si>
    <t>NU G5.1.1</t>
  </si>
  <si>
    <t>Process mapping of critical processes done</t>
  </si>
  <si>
    <t>NU G5.2.1</t>
  </si>
  <si>
    <t xml:space="preserve">The facility takes corrective action to improve the processes </t>
  </si>
  <si>
    <t>NU G5.3.1</t>
  </si>
  <si>
    <t>NU G6.1.1</t>
  </si>
  <si>
    <t xml:space="preserve">Internal assessment is done at periodic interval </t>
  </si>
  <si>
    <t>NU G6.2.1</t>
  </si>
  <si>
    <t>NU G6.2.2</t>
  </si>
  <si>
    <t>NU G6.2.3</t>
  </si>
  <si>
    <t>NU G6.3.1</t>
  </si>
  <si>
    <t xml:space="preserve">Non Compliance are enumerated and recorded </t>
  </si>
  <si>
    <t>NU G6.4.1</t>
  </si>
  <si>
    <t>NU G6.5.1</t>
  </si>
  <si>
    <t xml:space="preserve">Corrective and preventive  action taken </t>
  </si>
  <si>
    <t>NU G7.1.1</t>
  </si>
  <si>
    <t xml:space="preserve">Quality objective for SCBU are defined </t>
  </si>
  <si>
    <t>NU G7.2.1</t>
  </si>
  <si>
    <t>NU G7.3.1</t>
  </si>
  <si>
    <t>Quality objectives are monitored and reviewed periodically</t>
  </si>
  <si>
    <t>NU G8.1.1</t>
  </si>
  <si>
    <t>NU G8.1.2</t>
  </si>
  <si>
    <t>NU G8.1.3</t>
  </si>
  <si>
    <t>Mistake proofing</t>
  </si>
  <si>
    <t>NU G8.2.1</t>
  </si>
  <si>
    <t>Control Charts</t>
  </si>
  <si>
    <t>NU H1.1.1</t>
  </si>
  <si>
    <t>NU H1.1.2</t>
  </si>
  <si>
    <t>Proportion of admissions which are out born</t>
  </si>
  <si>
    <t>NU H1.1.3</t>
  </si>
  <si>
    <t xml:space="preserve">Bed Occupancy Rate </t>
  </si>
  <si>
    <t>NU H2.1.1</t>
  </si>
  <si>
    <t>Proportion of very low birth weight babies</t>
  </si>
  <si>
    <t>NU H2.1.2</t>
  </si>
  <si>
    <t>NU H2.1.3</t>
  </si>
  <si>
    <t>NU H2.1.4</t>
  </si>
  <si>
    <t>NU H2.1.5</t>
  </si>
  <si>
    <t>Survival rate</t>
  </si>
  <si>
    <t>NU H2.1.6</t>
  </si>
  <si>
    <t>NU H3.1.1</t>
  </si>
  <si>
    <t xml:space="preserve">Average waiting time for initial assessment of newborn </t>
  </si>
  <si>
    <t>NU H3.1.2</t>
  </si>
  <si>
    <t>NU H3.1.3</t>
  </si>
  <si>
    <t>NU H3.1.4</t>
  </si>
  <si>
    <t>NU H3.1.5</t>
  </si>
  <si>
    <t xml:space="preserve">Proportion of asphyxiated newborn  babies admitted out of deliveries conducted at facility </t>
  </si>
  <si>
    <t>NU H3.1.6</t>
  </si>
  <si>
    <t>NU H3.1.7</t>
  </si>
  <si>
    <t>Average length of stay</t>
  </si>
  <si>
    <t>NU H3.1.8</t>
  </si>
  <si>
    <t>NU H3.1.9</t>
  </si>
  <si>
    <t>No of Newborn Resuscitated</t>
  </si>
  <si>
    <t>NU H3.1.10</t>
  </si>
  <si>
    <t>% of environmental swab culture reported positive</t>
  </si>
  <si>
    <t>NU H4.1.1</t>
  </si>
  <si>
    <t xml:space="preserve">LAMA Rate </t>
  </si>
  <si>
    <t>NU H4.1.2</t>
  </si>
  <si>
    <t>NU E12.1.1</t>
  </si>
  <si>
    <t xml:space="preserve"> Container is labelled properly after the sample collection</t>
  </si>
  <si>
    <t>NU E12.2.1</t>
  </si>
  <si>
    <t xml:space="preserve">SCBU has critical values of various lab test </t>
  </si>
  <si>
    <t>NU F3.1.1</t>
  </si>
  <si>
    <t xml:space="preserve">Clean gloves are available at point of use </t>
  </si>
  <si>
    <t>NU F3.1.2</t>
  </si>
  <si>
    <t>NU F3.1.3</t>
  </si>
  <si>
    <t>NU F3.1.4</t>
  </si>
  <si>
    <t>Availability of shoe cover</t>
  </si>
  <si>
    <t>NU F3.1.5</t>
  </si>
  <si>
    <t>NU F3.1.6</t>
  </si>
  <si>
    <t>Personal protective kit for infectious patients</t>
  </si>
  <si>
    <t>NU F3.2.1</t>
  </si>
  <si>
    <t>NU F3.2.2</t>
  </si>
  <si>
    <t xml:space="preserve">Compliance to correct method of wearing and removing the gloves </t>
  </si>
  <si>
    <t>NU F4.1.1</t>
  </si>
  <si>
    <t>NU F4.1.2</t>
  </si>
  <si>
    <t>Newborn screening for congenital deafness</t>
  </si>
  <si>
    <t xml:space="preserve">Availability of portabl X ray services </t>
  </si>
  <si>
    <t xml:space="preserve">Admitted within half hour of instruction by the doctor </t>
  </si>
  <si>
    <t>Temperature recorded on admission</t>
  </si>
  <si>
    <t>Units stores for equipment</t>
  </si>
  <si>
    <t xml:space="preserve">Storage of mops and brooms used for cleaning </t>
  </si>
  <si>
    <t>Patient hand over a bed side by the doctor to doctor during the change the shift</t>
  </si>
  <si>
    <t>Case Fatality Rates (eg; Prematurity; &lt; 28, 28 - 31,32-34, 35 - 36; Congenital abnormalities, Asphyxia, Sepsis)</t>
  </si>
  <si>
    <t xml:space="preserve">No of babies on second line antibiotics </t>
  </si>
  <si>
    <t>Sterility of autoclaved packs is maintained during storage (Sterile cupboard)</t>
  </si>
  <si>
    <t>SCBU has guideline for assessment and treatment of new born emergencies (NB guidelines, Sick newborn easily available)</t>
  </si>
  <si>
    <t xml:space="preserve">Drugs are prescribed under generic name only </t>
  </si>
  <si>
    <t>Standard treatment guideline are available at point of use</t>
  </si>
  <si>
    <t>Staff is aware of the drug regime and doses as per STP -Antibiotic according to National Antibiotic Policy</t>
  </si>
  <si>
    <t>Standard Formats are available (Input out put chart, IV fluid chart, Bilirubin chart, pre term growth chart, OFC chart, investigation flow chart)</t>
  </si>
  <si>
    <t>Discharge summary is provided when baby is discharged to Postnatal ward</t>
  </si>
  <si>
    <t>Availability of 26G canulae, scalp vein sets, umblical catheters</t>
  </si>
  <si>
    <t xml:space="preserve">Support staff adhere to their respective dress code </t>
  </si>
  <si>
    <t>Patients Relatives are informed regularly about health condition of the patient</t>
  </si>
  <si>
    <t>Safe disposal of sharp and hazardous waste</t>
  </si>
  <si>
    <t>Availability of on site Medical Officers 24X7</t>
  </si>
  <si>
    <t>Resuscitation of newborn including intubation</t>
  </si>
  <si>
    <t>Kangaroo Mother Care (KMC)</t>
  </si>
  <si>
    <t xml:space="preserve">Breast feeding/feeding support </t>
  </si>
  <si>
    <t xml:space="preserve">Pre dischagre neonatal examination including screening for birth defects </t>
  </si>
  <si>
    <t>Availability for US scanning  services</t>
  </si>
  <si>
    <t>Sign boards and information  are available in all three languages Sinhala and Tamil</t>
  </si>
  <si>
    <t>Information about Consultant on call, Medical Officer and Nurse Incharge on duty  is displayed and updated</t>
  </si>
  <si>
    <t xml:space="preserve">Availability of Medical officers as per cader norm </t>
  </si>
  <si>
    <t xml:space="preserve">Admission is done by written order of a doctor </t>
  </si>
  <si>
    <t xml:space="preserve">SCBU has an isolation area  </t>
  </si>
  <si>
    <t xml:space="preserve">Management of low birth weight infants≥ 1800 gm or gestation 35 weeks and more </t>
  </si>
  <si>
    <t xml:space="preserve">Prevention of infection management of newborn sepsis </t>
  </si>
  <si>
    <t xml:space="preserve">Telephone number of unit is displayed  </t>
  </si>
  <si>
    <t>Hand washing area at entrance and centrally accesible in each area</t>
  </si>
  <si>
    <t>Unit stores for drugs</t>
  </si>
  <si>
    <t xml:space="preserve">SCBU is easily accessible from labour room, postnatal ward, mother baby centre and obstetric OT within reach of 5 minutes </t>
  </si>
  <si>
    <t>Availability of power back up (generator power) in patient care areas</t>
  </si>
  <si>
    <t xml:space="preserve">Availability of UPS for ventilators without battery back up   </t>
  </si>
  <si>
    <t>Regular monitoring of infection control practices  (hand washing audit)</t>
  </si>
  <si>
    <t>Availability of disinfectant as per requirement  (Hospital infection control manual)</t>
  </si>
  <si>
    <t>There is separation between in born and  transferred babies unit</t>
  </si>
  <si>
    <t>There is a procedure to ensure the traceability of sterilized packs (blackened steri tape in the sterile)</t>
  </si>
  <si>
    <t>Availability of puncture proof box (sharp bin)</t>
  </si>
  <si>
    <t>Staff is designated for filling and monitoring of these checklists  (check 5s shedule)</t>
  </si>
  <si>
    <t>New born identification disc is in practice</t>
  </si>
  <si>
    <t>Ambulance has provision/ method for maintenance of Warm chain while referred to higher centre (Transport incubator)</t>
  </si>
  <si>
    <t xml:space="preserve">Check that there is no seepage , cracks, chipping of floor and walls </t>
  </si>
  <si>
    <t xml:space="preserve">Patients cots /and incubators are intact and  painted </t>
  </si>
  <si>
    <t>No stray animal/rodent/birds near vicinity of SCBU</t>
  </si>
  <si>
    <t>Availability  of Centralized /local piped Oxygen and vacuum supply 24/7</t>
  </si>
  <si>
    <t xml:space="preserve">Availability of Nursing Officers as per cader norm </t>
  </si>
  <si>
    <t xml:space="preserve">Availability of routine Antibiotics </t>
  </si>
  <si>
    <t xml:space="preserve">Availability of dressings material </t>
  </si>
  <si>
    <t xml:space="preserve"> Availability of special equipments for cleaning (eg; Brushes of different sizes)</t>
  </si>
  <si>
    <t>System to label Defective/Out of order equipments and stored appropriately until it has been repaired</t>
  </si>
  <si>
    <t>Empty and  filled oxygen cylinders are labelled and separated</t>
  </si>
  <si>
    <t xml:space="preserve">Nursing staff  adhere to their respective dress code </t>
  </si>
  <si>
    <t>Patient demographic details  (Name, age, sex, address) are recorded in admission records</t>
  </si>
  <si>
    <t xml:space="preserve">Physical Examination is done and recorded </t>
  </si>
  <si>
    <t>Patient's identification is verified before blood products transfusion</t>
  </si>
  <si>
    <t xml:space="preserve"> Availability of hand washing Facility at Point of Use according to SOP</t>
  </si>
  <si>
    <t>Availability of running Water 24/7</t>
  </si>
  <si>
    <t xml:space="preserve"> Availability of antiseptic liquid antiseptic with dispenser</t>
  </si>
  <si>
    <t>SCBU has documented procedure for neonatal transportation and referral from unit(NB guideline)</t>
  </si>
  <si>
    <t>SCBU has documented procedure for shifting the patient to the postnatal ward</t>
  </si>
  <si>
    <t>SCBU has documented procedure for collection, transfer and reporting the sample  to laboratory on time</t>
  </si>
  <si>
    <t>SCBU has key clinical protocols</t>
  </si>
  <si>
    <t>Proportion of newborn deaths among inborn during the previous month</t>
  </si>
  <si>
    <t>High alert  (schedule II)  drugs available in department are identified</t>
  </si>
  <si>
    <t xml:space="preserve"> The facility identifies non value adding activities / waste / redundant activities </t>
  </si>
  <si>
    <t>Drugs are prescribed as per STP ( Antibiotics)</t>
  </si>
  <si>
    <t xml:space="preserve"> Electrolyte solutions (KCL, Ca gluconate, CaCl, 3% NaCl)</t>
  </si>
  <si>
    <t>NU A1.2.2</t>
  </si>
  <si>
    <t>NU A2.1.11</t>
  </si>
  <si>
    <t>NU A2.1.12</t>
  </si>
  <si>
    <t>24hr Blood bank services</t>
  </si>
  <si>
    <t>NU A3.1.2</t>
  </si>
  <si>
    <t>NU A3.1.3</t>
  </si>
  <si>
    <t>NU B1.1.4</t>
  </si>
  <si>
    <t>NU B1.1.5</t>
  </si>
  <si>
    <t>Services available in the SCBU are displayed</t>
  </si>
  <si>
    <t>NU B1.3.3</t>
  </si>
  <si>
    <t xml:space="preserve">Adequate sitting area at bed side for Parents inside the SCBU </t>
  </si>
  <si>
    <t>SCBU has system for power audit of unit at defined intervals and records of same is maintained</t>
  </si>
  <si>
    <t>SCBU has earthing system available</t>
  </si>
  <si>
    <t xml:space="preserve">Floors of the SCBU are tiled and non slippery and even </t>
  </si>
  <si>
    <t>Availability of other emergency drugs  (Aminopylline, pheonobard, medosolam, Diazepam, NaCl, CaGluconate )</t>
  </si>
  <si>
    <t>NU C5.2.5</t>
  </si>
  <si>
    <t xml:space="preserve">All the measuring equipments/ instrument  (ventilator) are calibrated </t>
  </si>
  <si>
    <t>NU E1.2.5</t>
  </si>
  <si>
    <t>NU E1.2.6</t>
  </si>
  <si>
    <t xml:space="preserve">Procedure for managing patients, in case beds are not available at the facility </t>
  </si>
  <si>
    <t>NU E2.1.6</t>
  </si>
  <si>
    <t>Vulnerable patients are identified and measures are taken to protect them from any harm</t>
  </si>
  <si>
    <t>High risk patients are identified and treatment given on priority</t>
  </si>
  <si>
    <t>NU E8.5.2</t>
  </si>
  <si>
    <t>NU E8.5.3</t>
  </si>
  <si>
    <t>NU E9.2.5</t>
  </si>
  <si>
    <t>NU F4.1.3</t>
  </si>
  <si>
    <t>NU F4.1.4</t>
  </si>
  <si>
    <t xml:space="preserve">Availability of functional needle cutters </t>
  </si>
  <si>
    <t>NU G3.2.2</t>
  </si>
  <si>
    <t>NU G4.2.21</t>
  </si>
  <si>
    <t xml:space="preserve">Emergency Drug Tray is maintained (check at each shift) </t>
  </si>
  <si>
    <t xml:space="preserve">Treatment charts are maintained </t>
  </si>
  <si>
    <t>NU A3.1.1</t>
  </si>
  <si>
    <t>Marks Given</t>
  </si>
  <si>
    <t>Marks Allocated</t>
  </si>
  <si>
    <t xml:space="preserve"> Availability of facilities for proper storage for drugs (cupboards)</t>
  </si>
  <si>
    <t>NU C6.4.2</t>
  </si>
  <si>
    <t>NU C6.4.3</t>
  </si>
  <si>
    <t>Check list</t>
  </si>
  <si>
    <t>List of security</t>
  </si>
  <si>
    <t>Duty nurse is assigned for each patient</t>
  </si>
  <si>
    <t>Ask one member to demonstrate.</t>
  </si>
  <si>
    <t>Check expiry date of 10 available drugs randomly</t>
  </si>
  <si>
    <t>NU B1.2.3</t>
  </si>
  <si>
    <t>Foster the establishment of breast feeding support groups and refer mothers to them on dicharge from the hospital or clinic.</t>
  </si>
  <si>
    <t>NU E2.2.3</t>
  </si>
  <si>
    <t>Availablility of fixtures</t>
  </si>
  <si>
    <t>Electrical panel with each unit,  X ray view box.</t>
  </si>
  <si>
    <t>Cupboard, nursing counter, table for preparation of medicines, chair, furniture at breast feeding room.</t>
  </si>
  <si>
    <t xml:space="preserve">Availability of adequate ( not excess or less ) furniture  </t>
  </si>
  <si>
    <t>NU C6.5.2</t>
  </si>
  <si>
    <t>Charts are maintained and updated periodically</t>
  </si>
  <si>
    <t>Availability of 24x7 running water</t>
  </si>
  <si>
    <t xml:space="preserve">There is a system of follow up of transferred patients </t>
  </si>
  <si>
    <t xml:space="preserve">Adherence to clinical protocol </t>
  </si>
  <si>
    <t>Standard A1: Facility Provides Curative Services</t>
  </si>
  <si>
    <t xml:space="preserve">NU A1.1: The Facility Provides Neonatal Care Services </t>
  </si>
  <si>
    <t>Means of Verification</t>
  </si>
  <si>
    <r>
      <rPr>
        <b/>
        <i/>
        <sz val="12"/>
        <color indexed="8"/>
        <rFont val="Calibri"/>
        <family val="2"/>
      </rPr>
      <t>NU A1.2: Services are available for the time period as mandated</t>
    </r>
    <r>
      <rPr>
        <sz val="12"/>
        <color indexed="8"/>
        <rFont val="Calibri"/>
        <family val="2"/>
      </rPr>
      <t xml:space="preserve"> </t>
    </r>
  </si>
  <si>
    <t xml:space="preserve">Standard A2: Facility provides RMNCHA Services </t>
  </si>
  <si>
    <t xml:space="preserve">NU A2.1: The Facility provides Newborn health  Services </t>
  </si>
  <si>
    <t>Newborn screening for Critical Congenital Heart Diseases using pulse oxymeter</t>
  </si>
  <si>
    <t>Ten steps for successful breastfeeding practices (BFHI)</t>
  </si>
  <si>
    <t>Area of Concern - A : Service Provision</t>
  </si>
  <si>
    <t xml:space="preserve">Standard A3: Facility Provides diagnostic services </t>
  </si>
  <si>
    <t xml:space="preserve">NU A3.1: The Facility provides Radiology Services </t>
  </si>
  <si>
    <t>NU A3.1.4</t>
  </si>
  <si>
    <t>NU A3.1.5</t>
  </si>
  <si>
    <t>Area of Concern - B : Patient Rights</t>
  </si>
  <si>
    <t xml:space="preserve">Standard B1: Facility provides the information to care seekers, attendants &amp; community about the available  services  and their modalities </t>
  </si>
  <si>
    <t xml:space="preserve">NU B1.1: The facility has uniform and user-friendly sign boards </t>
  </si>
  <si>
    <t xml:space="preserve">NU B1.2: The facility displays the services available in its departments </t>
  </si>
  <si>
    <t>NU B1.3: Patients &amp; visitors are sensitised and educated through appropriate IEC / BCC approaches</t>
  </si>
  <si>
    <t>NU B1.5: Patients &amp; visitors are sensitised and educated through appropriate IEC / BCC approaches</t>
  </si>
  <si>
    <t xml:space="preserve">NU B1.4: Information is available in local language and easy to understand </t>
  </si>
  <si>
    <t xml:space="preserve">Standard B4: Facility provides the information to care seekers, attendants &amp; community about the available  services  and their modalities </t>
  </si>
  <si>
    <t xml:space="preserve">NU B2.1: The facility has uniform and user-friendly sign boards </t>
  </si>
  <si>
    <t>NU B2.1.2</t>
  </si>
  <si>
    <t>NU B2.1.3</t>
  </si>
  <si>
    <t xml:space="preserve">Standard B3: Facility has defined and established procedures for informing and involving patient and their families about treatment and obtaining informed consent wherever it is required. </t>
  </si>
  <si>
    <t xml:space="preserve">NU B3.1: There is established procedures for taking informed consent before treatment and procedures </t>
  </si>
  <si>
    <t xml:space="preserve">SCBU has system in place to take informed consent from guardian  </t>
  </si>
  <si>
    <t xml:space="preserve">NU B3.2: Information about the treatment is shared with patients or attendants, regularly </t>
  </si>
  <si>
    <t>NU B3.3: Facility has defined and established grievance redressal system in place</t>
  </si>
  <si>
    <t>NU B4.1: The facility ensures that drugs prescribed are available at Pharmacy and wards</t>
  </si>
  <si>
    <t>Check whether patient has been requested to purchase drugs or consumables from outside.</t>
  </si>
  <si>
    <t xml:space="preserve">NU B4.2: It is ensured that facilities for the prescribed investigations are available at the facility </t>
  </si>
  <si>
    <t>Area of Concern - C : Inputs</t>
  </si>
  <si>
    <t>Standard C1: The facility has infrastructure for delivery of assured services, and available infrastructure meets the prevalent norms</t>
  </si>
  <si>
    <t>NU C1.1: Departments have adequate space as per patient or work load</t>
  </si>
  <si>
    <t xml:space="preserve">Availability of adequate waiting / sitting area for parents </t>
  </si>
  <si>
    <t xml:space="preserve">NU C1.2: Patient amenities are provide as per patient load </t>
  </si>
  <si>
    <t xml:space="preserve">NU C1.3: Departments have layout and demarcated areas as per functions </t>
  </si>
  <si>
    <t>CSSD/Autoclaving facility</t>
  </si>
  <si>
    <t>Supporting staff changing room/resting within close proximity</t>
  </si>
  <si>
    <t>Doctors duty room</t>
  </si>
  <si>
    <t>SCBU has a designated equipment cleaning and drying  area</t>
  </si>
  <si>
    <t>NU C1.4: The facility has adequate circulation area and open spaces according to need and local law</t>
  </si>
  <si>
    <t xml:space="preserve">NU C1.5: The facility has infrastructure for intramural and extramural communication </t>
  </si>
  <si>
    <t xml:space="preserve">Availability of functional Intercom Services for  nurses rest rooms </t>
  </si>
  <si>
    <t xml:space="preserve"> Availability of a direct telephone line</t>
  </si>
  <si>
    <t>NU C1.5.1</t>
  </si>
  <si>
    <t>NU C1.5.2</t>
  </si>
  <si>
    <t>NU C1.5.3</t>
  </si>
  <si>
    <t xml:space="preserve">NU C1.6: Service counters are available as per patient load </t>
  </si>
  <si>
    <t xml:space="preserve">NU C1.7: The facility and departments are planned to ensure structure follows the function/processes (Structure commensurate with the function of the hospital) </t>
  </si>
  <si>
    <t>Standard C2: Facility ensures the physical safety of the infrastructure</t>
  </si>
  <si>
    <t>NU C2.1: The facility ensures the seismic safety of the infrastructure</t>
  </si>
  <si>
    <t xml:space="preserve">NU C2.2: The facility ensures safety of electrical establishment </t>
  </si>
  <si>
    <t>NU C2.2.3</t>
  </si>
  <si>
    <t>NU C2.2.4</t>
  </si>
  <si>
    <t>NU C2.2.5</t>
  </si>
  <si>
    <t>NU C2.2.6</t>
  </si>
  <si>
    <t>NU C2.2.7</t>
  </si>
  <si>
    <t>NU C2.2.8</t>
  </si>
  <si>
    <t>NU C2.2.9</t>
  </si>
  <si>
    <t>NU C2.2.10</t>
  </si>
  <si>
    <t xml:space="preserve">NU C2.3: Physical condition of buildings are safe for providing patient care </t>
  </si>
  <si>
    <t>Marks Obtained</t>
  </si>
  <si>
    <t>%</t>
  </si>
  <si>
    <t xml:space="preserve">NU A1.2: Services are available for the time period as mandated </t>
  </si>
  <si>
    <t>Status</t>
  </si>
  <si>
    <t>Result</t>
  </si>
  <si>
    <t>Area of Concern / Standard / Measurable Element / Checkpoint</t>
  </si>
  <si>
    <t>NU A2.1.13</t>
  </si>
  <si>
    <t>Standard B2: Facility maintains the privacy, confidentiality &amp; Dignity of patient and related information.</t>
  </si>
  <si>
    <t>Please note when you are not allocating full marks, please give the reason in the remarks column</t>
  </si>
  <si>
    <r>
      <rPr>
        <b/>
        <sz val="16"/>
        <color indexed="53"/>
        <rFont val="Calibri"/>
        <family val="2"/>
      </rPr>
      <t>OB</t>
    </r>
    <r>
      <rPr>
        <b/>
        <sz val="16"/>
        <color indexed="8"/>
        <rFont val="Calibri"/>
        <family val="2"/>
      </rPr>
      <t xml:space="preserve"> - observe;</t>
    </r>
    <r>
      <rPr>
        <b/>
        <sz val="16"/>
        <color indexed="53"/>
        <rFont val="Calibri"/>
        <family val="2"/>
      </rPr>
      <t xml:space="preserve"> SI</t>
    </r>
    <r>
      <rPr>
        <b/>
        <sz val="16"/>
        <color indexed="8"/>
        <rFont val="Calibri"/>
        <family val="2"/>
      </rPr>
      <t xml:space="preserve"> - service provider interveiw; </t>
    </r>
    <r>
      <rPr>
        <b/>
        <sz val="16"/>
        <color indexed="53"/>
        <rFont val="Calibri"/>
        <family val="2"/>
      </rPr>
      <t>PI</t>
    </r>
    <r>
      <rPr>
        <b/>
        <sz val="16"/>
        <color indexed="8"/>
        <rFont val="Calibri"/>
        <family val="2"/>
      </rPr>
      <t xml:space="preserve"> - patient interview; </t>
    </r>
    <r>
      <rPr>
        <b/>
        <sz val="16"/>
        <color indexed="53"/>
        <rFont val="Calibri"/>
        <family val="2"/>
      </rPr>
      <t>RR</t>
    </r>
    <r>
      <rPr>
        <b/>
        <sz val="16"/>
        <color indexed="8"/>
        <rFont val="Calibri"/>
        <family val="2"/>
      </rPr>
      <t xml:space="preserve"> - records review</t>
    </r>
  </si>
  <si>
    <t>Summary of the Checklist for Level I Unit</t>
  </si>
  <si>
    <t>Enter the Percentages for Evaluation</t>
  </si>
  <si>
    <t>Bad</t>
  </si>
  <si>
    <t>Average</t>
  </si>
  <si>
    <t>Good</t>
  </si>
  <si>
    <t>Excellent</t>
  </si>
  <si>
    <t>from</t>
  </si>
  <si>
    <t>to</t>
  </si>
  <si>
    <t xml:space="preserve">Standard C3: Facility has established program for fire safety and other disaster </t>
  </si>
  <si>
    <t>NU C3.1: The facility has plan for prevention of fire</t>
  </si>
  <si>
    <t>NU C3.2: The facility has adequate fire fighting Equipment</t>
  </si>
  <si>
    <t xml:space="preserve">NU C3.3: The facility has a system of periodic training of staff and conducts mock drills regularly for fire and other disaster situation </t>
  </si>
  <si>
    <t xml:space="preserve">Area of Concern - D : Support Services </t>
  </si>
  <si>
    <t>NU D1.1: The facility has established system for maintenance of critical Equipment</t>
  </si>
  <si>
    <t>All equipments are covered under a routine maintanance procedures</t>
  </si>
  <si>
    <t>In charge opinion should be taken</t>
  </si>
  <si>
    <t xml:space="preserve">NU D1.2: The facility has established procedure for internal and external calibration of measuring Equipment </t>
  </si>
  <si>
    <t xml:space="preserve">Standard C4: Facility has established program for fire safety and other disaster </t>
  </si>
  <si>
    <t>NU C4.1: The facility has adequate Consultant Paediatricians to provide 24/7 services</t>
  </si>
  <si>
    <t>NU C4.2: The facility has adequate Consultant Paediatricians to provide 24/7 services</t>
  </si>
  <si>
    <t xml:space="preserve">NU C4.3: The facility has adequate nursing staff as per service provision and work load </t>
  </si>
  <si>
    <t>NU C4.4.1</t>
  </si>
  <si>
    <t xml:space="preserve">NU C4.4: The facility has adequate support / generalminor staff </t>
  </si>
  <si>
    <t>NU C4.6: The Staff is skilled as per job description</t>
  </si>
  <si>
    <t>Standard C5: Facility provides drugs and consumables required for assured list of services.</t>
  </si>
  <si>
    <t xml:space="preserve">NU C5.1: The departments have availability of adequate drugs at point of use </t>
  </si>
  <si>
    <t xml:space="preserve">NU C5.2: The departments have adequate consumables at point of use </t>
  </si>
  <si>
    <t>Availability of syringes and IV Sets /tubes/burett sets,syringe pumps</t>
  </si>
  <si>
    <t xml:space="preserve"> Availability of diapers</t>
  </si>
  <si>
    <t xml:space="preserve">NU C5.3: Emergency drug trays are maintained at every point of care, where ever it may be needed </t>
  </si>
  <si>
    <t>Standard C6: Facility has equipments &amp; instruments required for assured list of services.</t>
  </si>
  <si>
    <t>NU C6.1: Availability of equipment &amp; instruments for examination &amp; monitoring of patients</t>
  </si>
  <si>
    <t>NU C6.2: Availability of equipment and instruments for resucitaion and patients and for providing critical care to patients</t>
  </si>
  <si>
    <t>NU C6.3: Availability of Equipment for Storage</t>
  </si>
  <si>
    <t xml:space="preserve">NU C6.4: The departments have adequate consumables at point of use </t>
  </si>
  <si>
    <t xml:space="preserve">NU C6.5: The departments have adequate consumables at point of use </t>
  </si>
  <si>
    <t xml:space="preserve">Standard D1: Facility has established program for inspection, testing and maintenance and calibration of equipments. </t>
  </si>
  <si>
    <t>NU D1.3: Operating and maintenance instructions are available with the users of equipment</t>
  </si>
  <si>
    <t>Standard D2: The facility has defined procedures for storage, inventory management and dispensing of drugs in pharmacy and patient care areas</t>
  </si>
  <si>
    <t xml:space="preserve">NU D2.1: There is established procedure for forecasting and indenting drugs and consumables </t>
  </si>
  <si>
    <t xml:space="preserve">stock levels are updated daily, Requisitions and placed timely  </t>
  </si>
  <si>
    <t>NU D2.2: The facility ensures proper storage of drugs and consumables</t>
  </si>
  <si>
    <t>Drugs are stored in containers/tray and are labelled</t>
  </si>
  <si>
    <t>0B</t>
  </si>
  <si>
    <t xml:space="preserve">Expressed milk is stored properly in a container with well fitting lid at a secured place </t>
  </si>
  <si>
    <t xml:space="preserve">NU D2.3: The facility ensures management of expiry and near expiry drugs </t>
  </si>
  <si>
    <t>0B/RR</t>
  </si>
  <si>
    <t>***</t>
  </si>
  <si>
    <t>NU D2.4: The facility has established procedure for inventory management techniques</t>
  </si>
  <si>
    <t>NU D2.5: There is a procedure for periodically replenishing the drugs in patient care areas</t>
  </si>
  <si>
    <t xml:space="preserve">NU D2.6: There is process for storage of vaccines and other drugs, requiring controlled temperature </t>
  </si>
  <si>
    <t>Standard D3: The facility provides safe, secure and comfortable environment to staff, patients and visitors.</t>
  </si>
  <si>
    <t xml:space="preserve">NU D3.1: The facility provides adequate illumination level at patient care areas </t>
  </si>
  <si>
    <t xml:space="preserve">NU D3.2: The facility has provision of restriction of visitors in patient areas </t>
  </si>
  <si>
    <t>NU D3.3: The facility ensures safe and comfortable environment for patients and service providers</t>
  </si>
  <si>
    <t>Background sound should not be more than 45 db and peak density should not be more than 80db measured with a sound meter.</t>
  </si>
  <si>
    <t xml:space="preserve">NU D3.4: The facility has provision of restriction of visitors in patient areas </t>
  </si>
  <si>
    <t>NU D3.5: The facility has established measure for safety and security of female staff</t>
  </si>
  <si>
    <t xml:space="preserve">Standard D4: The facility has established Programme for maintenance and upkeep of the facility </t>
  </si>
  <si>
    <t xml:space="preserve">NU D4.1: Exterior of the  facility building is maintained appropriately </t>
  </si>
  <si>
    <t xml:space="preserve">NU D4.2: Patient care areas are clean and hygienic </t>
  </si>
  <si>
    <t>All area are clean  with no dirt,grease,littering and cobwebs.</t>
  </si>
  <si>
    <t xml:space="preserve">NU D4.3: Hospital infrastructure is adequately maintained </t>
  </si>
  <si>
    <t xml:space="preserve">NU D4.4: The facility has policy of removal of condemned junk material </t>
  </si>
  <si>
    <t xml:space="preserve">NU D4.5: The facility has established procedures for pest, rodent and animal control </t>
  </si>
  <si>
    <t xml:space="preserve">Standard D5: The facility ensures 24X7 water and power backup as per requirement of service delivery, and support services norms </t>
  </si>
  <si>
    <t xml:space="preserve">NU D5.1: The facility has adequate arrangement storage and supply for portable water in all functional areas  </t>
  </si>
  <si>
    <t>NU D5.1.2</t>
  </si>
  <si>
    <t>Availability of 24x7 safe water</t>
  </si>
  <si>
    <t>NU D5.2: The facility ensures adequate power backup in all patient care areas as per load</t>
  </si>
  <si>
    <t>NU D5.2.1</t>
  </si>
  <si>
    <t>NU D5.3: Critical areas of the facility ensures availability of oxygen, medical gases and vacuum supply</t>
  </si>
  <si>
    <t>Standard D6: 0</t>
  </si>
  <si>
    <t xml:space="preserve">NU D6.1: The facility has provision of nutritional assessment of the patients   </t>
  </si>
  <si>
    <t>NU D6.2: The facility provides diets according to nutritional requirements of the patients</t>
  </si>
  <si>
    <t xml:space="preserve">Standard D7: The facility ensures clean linen to the patients </t>
  </si>
  <si>
    <t xml:space="preserve">NU D7.1: The facility has adequate sets of linen </t>
  </si>
  <si>
    <t xml:space="preserve">NU D7.2: The facility has established procedures for changing of linen in patient care areas </t>
  </si>
  <si>
    <t>NU D7.3: The facility has standard procedures for handling , collection, transportation and washing  of linen</t>
  </si>
  <si>
    <t xml:space="preserve">Standard D8: Roles &amp; Responsibilities of administrative and clinical staff are determined as per govt. regulations and standards operating procedures. </t>
  </si>
  <si>
    <t xml:space="preserve">NU D8.1: The facility has established job description as per govt guidelines </t>
  </si>
  <si>
    <t xml:space="preserve">Staff (doctors, nurses and support staff) is aware of their role and responsibilities </t>
  </si>
  <si>
    <t xml:space="preserve">NU D8.2: The facility has a established procedure for duty roster and deputation to different departments </t>
  </si>
  <si>
    <t>NU D8.3: The facility ensures the adherence to dress code as mandated by its administration / the health department</t>
  </si>
  <si>
    <t>NU D8.3.2</t>
  </si>
  <si>
    <t>Standard D9: The facility has established procedure for monitoring the quality of outsourced services and adheres to contractual obligations</t>
  </si>
  <si>
    <t>NU D9.1: There is established system for contract management for out sourced services</t>
  </si>
  <si>
    <t xml:space="preserve">Area of Concern - E : Clinical Services </t>
  </si>
  <si>
    <t xml:space="preserve">Standard E1:  The facility has defined procedures for registration,  consultation and admission of patients. </t>
  </si>
  <si>
    <t xml:space="preserve">NU E1.1: The facility has established procedure for registration of patients </t>
  </si>
  <si>
    <t>Unique  identification number  is given to each patient during process of registration</t>
  </si>
  <si>
    <t xml:space="preserve">NU E1.2: There is established procedure for admission of patients </t>
  </si>
  <si>
    <t>OB/RR/OB</t>
  </si>
  <si>
    <t xml:space="preserve">NU E1.3: There is established procedure for managing patients, in case beds are not available at the facility </t>
  </si>
  <si>
    <t xml:space="preserve">Standard E2:  The facility has defined and established procedures for clinical assessment and reassessment of the patients. </t>
  </si>
  <si>
    <t xml:space="preserve">NU E2.1: There is established procedure for initial assessment of patients </t>
  </si>
  <si>
    <t>Initial assessment of all admitted patients done  as per standard protocols (check colour, temp, HR, Wt on admission, saturation)</t>
  </si>
  <si>
    <t>Initial assessment and treatment is provided  within 10 minutes of admission</t>
  </si>
  <si>
    <t>Initial assessment is documented preferably within 1/ 2 hour of stabilization</t>
  </si>
  <si>
    <t xml:space="preserve">NU E2.2: There is established procedure for follow-up/ reassessment of Patients </t>
  </si>
  <si>
    <t>There is fixed schedule for assessment of stable patients  (ward round)</t>
  </si>
  <si>
    <t>For critical patients admitted in the ward there  is provision of reassessment as per need</t>
  </si>
  <si>
    <t xml:space="preserve">Standard E3:  The facility has defined and established procedures for continuity of care of patient and referral </t>
  </si>
  <si>
    <t>NU E3.1: The facility has established procedure for continuity of care during interdepartmental transfer</t>
  </si>
  <si>
    <t>NU E3.2: The facility provides appropriate referral linkages to the patients/Services  for transfer to other/higher facilities to assure the continuity of care.</t>
  </si>
  <si>
    <t>NU E3.2.7</t>
  </si>
  <si>
    <t xml:space="preserve">NU E3.3: A person is identified for care during all steps of care </t>
  </si>
  <si>
    <t>NU E3.4:</t>
  </si>
  <si>
    <t>NU E3.4.1</t>
  </si>
  <si>
    <t xml:space="preserve">Standard E4:  The facility has defined and established procedures for nursing care </t>
  </si>
  <si>
    <t>NU E4.1: Procedure for ensuring timely and accurate nursing care as per treatment plan is established at the facility</t>
  </si>
  <si>
    <t>NU E4.1.2</t>
  </si>
  <si>
    <t xml:space="preserve">There is a process to ensure the accuracy of verbal/telephonic orders </t>
  </si>
  <si>
    <t>Verbal orders are rechecked before administration( verbal orders should be taken by 2 staff members and signed and reconfirmed with the ordering officer)</t>
  </si>
  <si>
    <t>NU E4.2: There is established procedure of patient hand over, whenever staff duty change happens</t>
  </si>
  <si>
    <t>NU E4.2.1</t>
  </si>
  <si>
    <t xml:space="preserve">Patient hand over at bed side by nurse to nurse  during change in the shift </t>
  </si>
  <si>
    <t>NU E4.2.3</t>
  </si>
  <si>
    <t xml:space="preserve">NU E4.3: Nursing records are maintained </t>
  </si>
  <si>
    <t>Nursing notes are maintained adequately ( check 3 tickets for 24 hours.)</t>
  </si>
  <si>
    <t xml:space="preserve">NU E4.4: There is procedure for periodic monitoring of patients </t>
  </si>
  <si>
    <t>NU E4.4.2</t>
  </si>
  <si>
    <t>Check for use of cardiac monitor/multi parameter (patients with any form of respiratory support have a pulseoxymeter on continuously)</t>
  </si>
  <si>
    <t xml:space="preserve">Standard E5:  The facility has a procedure to identify high risk and vulnerable patients.  </t>
  </si>
  <si>
    <t xml:space="preserve">NU E5.1: The facility identifies vulnerable patients and ensure their safe care </t>
  </si>
  <si>
    <t>NU E5.2: The facility identifies high risk  patients and ensure their care, as per their need</t>
  </si>
  <si>
    <t xml:space="preserve">Standard E6:  The facility follows standard treatment guidelines defined by state/Central government for prescribing the generic drugs &amp; their rational use. </t>
  </si>
  <si>
    <t>NU E6.1: The facility ensured that drugs are prescribed in generic name only</t>
  </si>
  <si>
    <t>NU E6.2: There is procedure of rational use of drugs</t>
  </si>
  <si>
    <t>Availability of drug formulary (BNF, drug doses formulary)</t>
  </si>
  <si>
    <t>Standard E7:  The facility has defined procedures for safe drug administration</t>
  </si>
  <si>
    <t>NU E7.1: There is process for identifying and cautious administration of high alert drugs  (to check)</t>
  </si>
  <si>
    <t>Adrenaline - 1/10,000( 1 in 10 dilution of 1/1000 solution) - 1 vial, Naloxone-1 vial ( 400 up/ml ) , 0.9% N.Saline- preferably 5 ml vial,   8.4% NaHCO3- 2 vials,  10% dextrose- 1 bottle, Distilled water-5 ml vialx 5</t>
  </si>
  <si>
    <t>NU E7.2: Medication orders are written legibly and adequately</t>
  </si>
  <si>
    <t xml:space="preserve">NU E7.3: There is a procedure to check drug before administration/ dispensing </t>
  </si>
  <si>
    <t>In multi dose vial needle is not left in the septum</t>
  </si>
  <si>
    <t xml:space="preserve">NU E7.4: There is a system to ensure right medicine is given to right patient </t>
  </si>
  <si>
    <t>Check the nursing staff how they calculate Infusion and monitor it.</t>
  </si>
  <si>
    <t>Administration of medicines done after ensuring right patient, right drugs , right route, right time,right dose.</t>
  </si>
  <si>
    <t>Standard E8:  The facility has defined and established procedures for maintaining, updating of patients’ clinical records and their storage</t>
  </si>
  <si>
    <t xml:space="preserve">NU E8.1: All the assessments, re-assessment and investigations are recorded and updated </t>
  </si>
  <si>
    <t xml:space="preserve">NU E8.2: All treatment plan prescription/orders are recorded in the patient records. </t>
  </si>
  <si>
    <t>Treatment prescribed in nursing records.</t>
  </si>
  <si>
    <t xml:space="preserve">NU E8.3: Care provided to each patient is recorded in the patient records </t>
  </si>
  <si>
    <t xml:space="preserve">Treatment given is recorded in treatment chart. </t>
  </si>
  <si>
    <t xml:space="preserve">NU E8.4: Procedures performed are written on patients records </t>
  </si>
  <si>
    <t>Procedure performed are recorded in BHT                             (eg; LP, Blood sampling)</t>
  </si>
  <si>
    <t>Mobilization, resuscitation etc.</t>
  </si>
  <si>
    <t xml:space="preserve">NU E8.5: Adequate form and formats are available at point of use </t>
  </si>
  <si>
    <t xml:space="preserve">NU E8.6: Register/records are maintained as per guidelines </t>
  </si>
  <si>
    <t>General order book (GOB), report book, Admission register, lab register, Admission sheet/ bed head ticket, discharge slip, referral slip, referral in/referral out register, Diet register, Linen register, Drug intend register.</t>
  </si>
  <si>
    <t>NU E8.7: The facility ensures safe and adequate storage and retrieval  of medical records</t>
  </si>
  <si>
    <t>Standard E9:  The facility has defined and established procedures for discharge of patient.</t>
  </si>
  <si>
    <t xml:space="preserve">NU E9.1: Discharge is done after assessing patient readiness </t>
  </si>
  <si>
    <t xml:space="preserve">NU E9.2: Case summary and follow-up instructions are provided at the discharge  </t>
  </si>
  <si>
    <t xml:space="preserve">NU E9.3:  Counselling services are provided as during discharges wherever required </t>
  </si>
  <si>
    <t>For care of new born and breastfeeding, treatment and follow up counselling</t>
  </si>
  <si>
    <t>NU E9.4:  The facility has established procedure for patients leaving the facility against medical advice, absconding, etc</t>
  </si>
  <si>
    <t>Standard E10:  The facility has defined and established procedures for intensive care.</t>
  </si>
  <si>
    <t xml:space="preserve">NU E10.1: The facility has explicit clinical criteria for providing intubation &amp; extubation, and care of patients on ventilation and subsequently on its removal </t>
  </si>
  <si>
    <t xml:space="preserve">Standard E11:  The facility has defined and established procedures for Emergency Services and Disaster Management </t>
  </si>
  <si>
    <t xml:space="preserve">NU E11.1: There is procedure for Receiving and triage of patients </t>
  </si>
  <si>
    <t xml:space="preserve">NU E11.2:  The facility has disaster management plan in place </t>
  </si>
  <si>
    <t>NU E11.3:    The facility ensures adequate and timely availability of ambulances services and mobilisation of resources, as per requirement</t>
  </si>
  <si>
    <t xml:space="preserve">Standard E12:   The facility has defined and established procedures of diagnostic services  </t>
  </si>
  <si>
    <t xml:space="preserve">NU E12.1: There are established  procedures for Pre-testing Activities </t>
  </si>
  <si>
    <t xml:space="preserve">NU E12.2:  There are established  procedures for Post-testing Activities </t>
  </si>
  <si>
    <t>Standard E13:   The facility has defined and established procedures for Blood Bank/Storage Management and Transfusion.</t>
  </si>
  <si>
    <t xml:space="preserve">NU E13.1: There is established procedure for issuing blood </t>
  </si>
  <si>
    <t xml:space="preserve">NU E13.2:  There is established procedure for transfusion of blood </t>
  </si>
  <si>
    <t xml:space="preserve">Written Consent is taken before transfusion </t>
  </si>
  <si>
    <t xml:space="preserve">NU E13.3:   There is a established procedure for monitoring and reporting Transfusion complication </t>
  </si>
  <si>
    <t>Standard E14:   The facility has defined and established procedures for end of life care and death</t>
  </si>
  <si>
    <t xml:space="preserve">NU E14.1:  Death of admitted patient is adequately recorded and communicated </t>
  </si>
  <si>
    <t>NU E14.2:  The facility has standard procedures for handling the death in the hospital</t>
  </si>
  <si>
    <t>NU E14.3:  The facility has standard operating procedure for end of life support</t>
  </si>
  <si>
    <t xml:space="preserve">Standard E15:   The facility has established procedures for care of new born, infant and child as per guidelines </t>
  </si>
  <si>
    <t xml:space="preserve">NU E15.1:  The facility provides immunization services as per guidelines </t>
  </si>
  <si>
    <t>NU E15.2:  Triage, Assessment &amp; Management of newborns having emergency signs are done as per guidelines</t>
  </si>
  <si>
    <t xml:space="preserve">NU E15.3:  Management of Low birth weight newborns is done as per  guidelines </t>
  </si>
  <si>
    <t xml:space="preserve">NU E15.4:  Management of neonatal asphyxia, jaundice and sepsis is done as per guidelines </t>
  </si>
  <si>
    <t>NU E15.5:  Breast feeding of newborn done as per guideline</t>
  </si>
  <si>
    <t>NU E15.5.1</t>
  </si>
  <si>
    <t>Area of Concern - F : Infection Control</t>
  </si>
  <si>
    <t>Standard F1:  The facility has infection control Programme and procedures in place for prevention and measurement of hospital associated infection</t>
  </si>
  <si>
    <t>NU F1.1: The facility  has provision for Passive  and active culture surveillance of critical &amp; high risk areas</t>
  </si>
  <si>
    <t>Surface and environment samples are taken  when indicated for microbiological surveillance</t>
  </si>
  <si>
    <t>NU F1.2:  The facility measures hospital associated infection rates.</t>
  </si>
  <si>
    <t xml:space="preserve">NU F1.3:  There is Provision of Periodic Medical Check-up and immunization of staff </t>
  </si>
  <si>
    <t>Periodic medical checkups of the staff ( occupational health screening method)</t>
  </si>
  <si>
    <t>NU F1.4:  The facility has established procedures for regular monitoring of infection control practices.</t>
  </si>
  <si>
    <t>NU F1.5:  The facility has defined and established antibiotic policy</t>
  </si>
  <si>
    <t>Standard F2:  The facility has defined and Implemented procedures for ensuring hand hygiene practices and antisepsis</t>
  </si>
  <si>
    <t xml:space="preserve">NU F2.1:  Hand washing facilities are provided at point of use </t>
  </si>
  <si>
    <t>Check for availability/ Ask staff if the supply is adequate and uninterrupted.</t>
  </si>
  <si>
    <t>Check for availability/  Ask staff for regular supply. Hand rub dispenser are provided adjacent to bed.</t>
  </si>
  <si>
    <t>Prominently displayed above the hand washing facility , preferably in Local language.</t>
  </si>
  <si>
    <t xml:space="preserve">NU F2.2:  The facility staff is trained in hand washing practices and they adhere to standard hand washing practices </t>
  </si>
  <si>
    <t>Staff aware of when to hand wash   Before touching patient, after touching patient,before procedure, after procedure, after handling patients belongings</t>
  </si>
  <si>
    <t>Mothers are practicing hand washing  with liquied soap</t>
  </si>
  <si>
    <t>NU F2.3:  The facility ensures standard practices and materials for antisepsis</t>
  </si>
  <si>
    <t xml:space="preserve">Standard F3:  The facility ensures standard practices and materials for Personal protection </t>
  </si>
  <si>
    <t xml:space="preserve">NU F3.1:  The facility ensures adequate personal protection Equipment as per requirements </t>
  </si>
  <si>
    <t>Staff and visitors.</t>
  </si>
  <si>
    <t xml:space="preserve">NU F3.2:  The facility staff adheres to standard personal protection practices </t>
  </si>
  <si>
    <t xml:space="preserve">Standard F4:  The facility has standard procedures for processing of equipment and instruments </t>
  </si>
  <si>
    <t xml:space="preserve">NU F4.1:  The facility ensures standard practices and materials for decontamination and cleaning of instruments and  procedures areas </t>
  </si>
  <si>
    <t>NU F4.1.5</t>
  </si>
  <si>
    <t>NU F4.1.6</t>
  </si>
  <si>
    <t xml:space="preserve">NU F4.2:  The facility ensures standard practices and materials for disinfection and sterilization of instruments and equipment </t>
  </si>
  <si>
    <t>NU F4.2.1</t>
  </si>
  <si>
    <t>Autoclaving/HLD/Chemical Sterilization.</t>
  </si>
  <si>
    <t>NU F4.2.2</t>
  </si>
  <si>
    <t>Compliance to correct method of wearing and removing the gloves</t>
  </si>
  <si>
    <t>Ask staff about method and time required for boiling.</t>
  </si>
  <si>
    <t>Ask staff about temperature, pressure and time.</t>
  </si>
  <si>
    <t>Ask staff about method, concentration and contact time  required for chemical sterilization.</t>
  </si>
  <si>
    <t xml:space="preserve">Standard F5:  Physical layout and environmental control of the patient care areas ensures infection prevention </t>
  </si>
  <si>
    <t xml:space="preserve">NU F5.1:  Layout of the department is conducive for the infection control practices </t>
  </si>
  <si>
    <t>2 sets of doors of entry.</t>
  </si>
  <si>
    <t>By glass pane</t>
  </si>
  <si>
    <t>Floors and wall surfaces of SCBU are easily cleanable</t>
  </si>
  <si>
    <t xml:space="preserve">NU F5.2:  The facility ensures availability of  standard materials for cleaning and disinfection of patient care areas </t>
  </si>
  <si>
    <t>Chlorine solution, Gluteraldehye, carbolic acid.</t>
  </si>
  <si>
    <t>Hospital grade phenyl, disinfectant detergent solution.</t>
  </si>
  <si>
    <t xml:space="preserve">NU F5.3:  The facility ensures standard practices are followed for the cleaning and disinfection of patient care areas </t>
  </si>
  <si>
    <t xml:space="preserve">Staff is trained for spill ( infectious material ) management </t>
  </si>
  <si>
    <t>Unidirectional mopping from inside out.</t>
  </si>
  <si>
    <t>Any cleaning equipment leading to dispersion of dust particles in air should be avoided.</t>
  </si>
  <si>
    <t>NU F5.3.8</t>
  </si>
  <si>
    <t xml:space="preserve">NU F5.4:  The facility ensures segregation infectious patients </t>
  </si>
  <si>
    <t xml:space="preserve">NU F5.5:  The facility ensures air quality of high risk area </t>
  </si>
  <si>
    <t>Ventilation can be provided in two ways: exhaust only and supply-and-exhaust. Exhaust fans pull stale air out of the unit while drawing fresh air in through cracks, windows or fresh air intakes. Exhaust-only ventilation is a good choice for units that do not have existing ductwork to distribute heated or cooled air.</t>
  </si>
  <si>
    <t xml:space="preserve">Standard F6:  Facility has defined and established procedures for segregation, collection, treatment and disposal of Bio Medical and hazardous Waste. </t>
  </si>
  <si>
    <t>NU F6.1:  Facility Ensures segregation of Bio Medical Waste as per guidelines</t>
  </si>
  <si>
    <t xml:space="preserve">NU F6.2:  Facility ensures standard practices and materials for decontamination and cleaning of instruments and  procedures areas </t>
  </si>
  <si>
    <t xml:space="preserve">NU F6.3:  Facility ensures management of sharps as per guidelines </t>
  </si>
  <si>
    <t xml:space="preserve">See if it has been used or just lying idle. </t>
  </si>
  <si>
    <t xml:space="preserve">Should be available nears the point of generation like nursing station and injection room. </t>
  </si>
  <si>
    <t>Disinfection of syringes is not done in open buckets.</t>
  </si>
  <si>
    <t>NU F6.3.4</t>
  </si>
  <si>
    <t>Availability of post exposure prophylaxis</t>
  </si>
  <si>
    <t>NU F6.3.5</t>
  </si>
  <si>
    <t xml:space="preserve">NU F6.4:  Facility ensures transportation and disposal of waste as per guidelines </t>
  </si>
  <si>
    <t>NU F6.4.1</t>
  </si>
  <si>
    <t>NU F6.4.2</t>
  </si>
  <si>
    <t>NU F6.4.3</t>
  </si>
  <si>
    <t>Area of Concern - G : Quality Management</t>
  </si>
  <si>
    <t xml:space="preserve">Standard G1:  The facility has established organizational framework for quality improvement </t>
  </si>
  <si>
    <t xml:space="preserve">NU G1.1:  The facility has a quality team in place </t>
  </si>
  <si>
    <t>There is a designated departmental  nodal person for coordinating Quality Assurance activities</t>
  </si>
  <si>
    <t>Standard G2:  The facility has established system for patient and employee satisfaction</t>
  </si>
  <si>
    <t>NU G2.1:  Patient satisfaction surveys are conducted at periodic intervals</t>
  </si>
  <si>
    <t>Standard G3:  The facility have established internal and external quality assurance Programmes wherever it is critical to quality.</t>
  </si>
  <si>
    <t xml:space="preserve">NU G3.1:  The facility has established internal quality assurance programme in key departments </t>
  </si>
  <si>
    <t>NU G3.2:  The facility has established system for use of check lists in different departments and services</t>
  </si>
  <si>
    <t xml:space="preserve">Standard G4:  The facility has established, documented implemented and maintained Standard Operating Procedures for all key processes and support services. </t>
  </si>
  <si>
    <t xml:space="preserve">NU G4.1:  Departmental standard operating procedures are available </t>
  </si>
  <si>
    <t xml:space="preserve">NU G4.2:  Standard Operating Procedures adequately describes process and procedures </t>
  </si>
  <si>
    <t xml:space="preserve">SCBU has documented procedure for purchase of External  services and supplies </t>
  </si>
  <si>
    <t xml:space="preserve">NU G4.3:  Staff is trained and aware of the procedures written in SOPs </t>
  </si>
  <si>
    <t xml:space="preserve">NU G4.4:  Work instructions are displayed at Point of use </t>
  </si>
  <si>
    <t xml:space="preserve">Standard G5:  The facility maps its key processes and seeks to make them more efficient by reducing non value adding activities and wastages </t>
  </si>
  <si>
    <t xml:space="preserve">NU G5.1:  The facility maps its critical processes </t>
  </si>
  <si>
    <t xml:space="preserve">NU G5.2:  The facility identifies non value adding activities / waste / redundant activities </t>
  </si>
  <si>
    <t xml:space="preserve">NU G5.3:  The facility takes corrective action to improve the processes </t>
  </si>
  <si>
    <t>Standard G6:  The facility has established system of periodic review as internal  assessment , medical &amp; death audit and prescription audit</t>
  </si>
  <si>
    <t xml:space="preserve">NU G6.1:  The facility conducts periodic internal assessment </t>
  </si>
  <si>
    <t xml:space="preserve">NU G6.2:  The facility conducts the periodic prescription/ medical/death audits </t>
  </si>
  <si>
    <t>There is procedure to conduct Perinatal Death audit</t>
  </si>
  <si>
    <t>NU G6.3:  The facility ensures non compliances are enumerated and recorded adequately</t>
  </si>
  <si>
    <t xml:space="preserve">NU G6.4:  Action plan is made on the gaps found in the assessment / audit process </t>
  </si>
  <si>
    <t>Action plan prepared</t>
  </si>
  <si>
    <t xml:space="preserve">NU G6.5:  Corrective and preventive actions are taken to address issues, observed in the assessment &amp; audit </t>
  </si>
  <si>
    <t xml:space="preserve">Standard G7:  The facility has defined and established Quality Policy &amp; Quality Objectives </t>
  </si>
  <si>
    <t>NU G7.1:  The facility periodically defines its quality objectives and key departments have their own objectives</t>
  </si>
  <si>
    <t xml:space="preserve">NU G7.2:  Quality policy and objectives are disseminated and staff is aware of that </t>
  </si>
  <si>
    <t>Staff is aware of quality policy and objectives ( Shift)</t>
  </si>
  <si>
    <t xml:space="preserve">NU G7.3:  Progress towards quality objectives is monitored periodically </t>
  </si>
  <si>
    <t>Standard G8:  The facility seeks continually improvement by practicing Quality method and tools.</t>
  </si>
  <si>
    <t xml:space="preserve">NU G8.1:  The facility uses method for quality improvement in services </t>
  </si>
  <si>
    <t xml:space="preserve">NU G8.2:  The facility uses tools for quality improvement in services </t>
  </si>
  <si>
    <t>Area of Concern - H : Outcome</t>
  </si>
  <si>
    <t xml:space="preserve">Standard H1:  The facility measures Productivity Indicators and ensures compliance with State/National benchmarks </t>
  </si>
  <si>
    <t xml:space="preserve">NU H1.1: Facility measures productivity Indicators on monthly basis </t>
  </si>
  <si>
    <t>Availability of Inborn admission rate( time period eg- last 6 months )</t>
  </si>
  <si>
    <t>Proportion of inborn babies admitted in the unit.</t>
  </si>
  <si>
    <t>Standard H2:  The facility measures Efficiency Indicators and ensure to reach State/National Benchmark</t>
  </si>
  <si>
    <t xml:space="preserve">NU H2.1:  Facility measures efficiency Indicators on monthly basis </t>
  </si>
  <si>
    <t>No. of very low birth weight babies (&lt; 1200 gm)/No. of Low birth+ Very low birth babies.</t>
  </si>
  <si>
    <t>(Give time period) Down time Critical Equipments (definition)</t>
  </si>
  <si>
    <t>Bed Turnover Rate</t>
  </si>
  <si>
    <t>No drug stock out in SCBU</t>
  </si>
  <si>
    <t>Standard H3:  The facility measures Clinical Care &amp; Safety Indicators and tries to reach State/National benchmark</t>
  </si>
  <si>
    <t xml:space="preserve">NU H3.1:  Facility measures Clinical Care &amp; Safety Indicators on monthly basis </t>
  </si>
  <si>
    <t>Proportion of newborn deaths among out-born</t>
  </si>
  <si>
    <t>Perinatal mortality statistics for a month within the last 3 months available.</t>
  </si>
  <si>
    <t>Respiratory distress syndrome (RDS)                         Meconium aspiration syndrome (MAS)                      • Hypoxic-ischemic encephalophaty                      (HIE/ moderate/severe birth asphyxia(BA)                             •Sepsis / pneumonia / meningitis  Ma) or congenial malformation                           • Prematurely</t>
  </si>
  <si>
    <t xml:space="preserve">Proportion of premature newborn  babies &lt; 28, 28 - 31,32-34, 35 - 36 admitted out of deliveries conducted at facility </t>
  </si>
  <si>
    <t>Proportion of neonates treated for sepsis among the newborns</t>
  </si>
  <si>
    <t>NU H3.1.11</t>
  </si>
  <si>
    <t xml:space="preserve">System for adverse events are reportng available.  </t>
  </si>
  <si>
    <t>Baby theft, wrong drug administration, needle stick injury, absconding patients etc.</t>
  </si>
  <si>
    <t>NU H3.1.12</t>
  </si>
  <si>
    <t>NU H3.1.13</t>
  </si>
  <si>
    <t xml:space="preserve">Standard H4:  The facility measures Service Quality Indicators and endeavours to reach State/National benchmark </t>
  </si>
  <si>
    <t>NU H4.1:  Facility measures Service Quality Indicators on monthly basis</t>
  </si>
  <si>
    <t xml:space="preserve">NU C2.1: The facility ensures the seismic safety of the infrastructure </t>
  </si>
  <si>
    <t>Standard C3: Facility has established program for fire safety and other disaster</t>
  </si>
  <si>
    <t xml:space="preserve">NU C3.2: The facility has adequate fire fighting Equipment </t>
  </si>
  <si>
    <t xml:space="preserve">Standard C4: Facility has the appropriate number of staff with the correct skill mix required for providing the assured services to the current case load </t>
  </si>
  <si>
    <t xml:space="preserve">NU C4.2: The facility has adequate Medical Officers for the SCBU as per service provision and work load </t>
  </si>
  <si>
    <t>NU C4.5: The staff has been provided required training / skill sets</t>
  </si>
  <si>
    <t>NU C6.4: Availability of functional equipment and instruments for support services</t>
  </si>
  <si>
    <t>NU C6.5: Departments have patient furniture and fixtures as per load and service provision</t>
  </si>
  <si>
    <t>Area of Concern - D : Support Services</t>
  </si>
  <si>
    <t>Standard D1: Facility has established program for inspection, testing and maintenance and calibration of equipments.</t>
  </si>
  <si>
    <t xml:space="preserve">NU D3.4: The facility has security system in place at patient care areas </t>
  </si>
  <si>
    <t>Standard D4: The facility has established Programme for maintenance and upkeep of the facility</t>
  </si>
  <si>
    <t>NU D4.5: The facility has established procedures for pest, rodent and animal control</t>
  </si>
  <si>
    <t>Standard D5: The facility ensures 24X7 water and power backup as per requirement of service delivery, and support services norms</t>
  </si>
  <si>
    <t xml:space="preserve">NU D5.1: The facility has adequate arrangement storage and supply for portable water in all functional areas </t>
  </si>
  <si>
    <t xml:space="preserve">Standard D6: </t>
  </si>
  <si>
    <t xml:space="preserve">NU D6.1: The facility has provision of nutritional assessment of the patients </t>
  </si>
  <si>
    <t>NU D7.1: The facility has adequate sets of linen</t>
  </si>
  <si>
    <t xml:space="preserve">Standard E1: The facility has defined procedures for registration,  consultation and admission of patients. </t>
  </si>
  <si>
    <t>Standard E2: The facility has defined and established procedures for clinical assessment and reassessment of the patients.</t>
  </si>
  <si>
    <t xml:space="preserve">NU E3.4: </t>
  </si>
  <si>
    <t>Standard E3: The facility has defined and established procedures for continuity of care of patient and referral</t>
  </si>
  <si>
    <t>Standard E4: The facility has defined and established procedures for nursing care</t>
  </si>
  <si>
    <t xml:space="preserve">NU E4.4: There is procedure for periodic monitoring of patients  </t>
  </si>
  <si>
    <t xml:space="preserve">Standard E5: The facility has a procedure to identify high risk and vulnerable patients. </t>
  </si>
  <si>
    <t>NU E5.1: The facility identifies vulnerable patients and ensure their safe care</t>
  </si>
  <si>
    <t>Standard E7: The facility has defined procedures for safe drug administration</t>
  </si>
  <si>
    <t>Standard E8: The facility has defined and established procedures for maintaining, updating of patients’ clinical records and their storage</t>
  </si>
  <si>
    <t>Standard E9: The facility has defined and established procedures for discharge of patient.</t>
  </si>
  <si>
    <t>NU E9.2: Case summary and follow-up instructions are provided at the discharge</t>
  </si>
  <si>
    <t>NU E9.3: Counselling services are provided as during discharges wherever required</t>
  </si>
  <si>
    <t>NU E9.4: The facility has established procedure for patients leaving the facility against medical advice, absconding, etc</t>
  </si>
  <si>
    <t>Standard E10: The facility has defined and established procedures for intensive care.</t>
  </si>
  <si>
    <t xml:space="preserve">Standard E11: The facility has defined and established procedures for Emergency Services and Disaster Management </t>
  </si>
  <si>
    <t xml:space="preserve">NU E11.2: The facility has disaster management plan in place </t>
  </si>
  <si>
    <t>NU E11.3: The facility ensures adequate and timely availability of ambulances services and mobilisation of resources, as per requirement</t>
  </si>
  <si>
    <t>Standard E12: The facility has defined and established procedures of diagnostic services</t>
  </si>
  <si>
    <t>NU E12.1:There are established  procedures for Pre-testing Activities</t>
  </si>
  <si>
    <t xml:space="preserve">NU E12.2: There are established  procedures for Post-testing Activities </t>
  </si>
  <si>
    <t>Standard E13: The facility has defined and established procedures for Blood Bank/Storage Management and Transfusion.</t>
  </si>
  <si>
    <t xml:space="preserve">NU E13.2: There is established procedure for transfusion of blood </t>
  </si>
  <si>
    <t>NU E13.3: There is a established procedure for monitoring and reporting Transfusion complication</t>
  </si>
  <si>
    <t>Standard E14: The facility has defined and established procedures for end of life care and death</t>
  </si>
  <si>
    <t xml:space="preserve">NU E14.1: Death of admitted patient is adequately recorded and communicated </t>
  </si>
  <si>
    <t>NU E14.2: The facility has standard procedures for handling the death in the hospital</t>
  </si>
  <si>
    <t>NU E14.3: The facility has standard operating procedure for end of life support</t>
  </si>
  <si>
    <t xml:space="preserve">Standard E15: The facility has established procedures for care of new born, infant and child as per guidelines </t>
  </si>
  <si>
    <t xml:space="preserve">NU E15.1: The facility provides immunization services as per guidelines </t>
  </si>
  <si>
    <t>NU E15.2: Triage, Assessment &amp; Management of newborns having 
emergency signs are done as per guidelines</t>
  </si>
  <si>
    <t xml:space="preserve">NU E15.3: Management of Low birth weight
newborns is done as per  guidelines </t>
  </si>
  <si>
    <t xml:space="preserve">NU E15.4: Management of neonatal asphyxia, jaundice and sepsis is done as per guidelines </t>
  </si>
  <si>
    <t>NU E15.5: Breast feeding of newborn done as per guideline</t>
  </si>
  <si>
    <t>Standard F1: The facility has infection control Programme and procedures in place for prevention and measurement of hospital associated infection</t>
  </si>
  <si>
    <t xml:space="preserve">NU F1.2: The facility measures hospital associated infection rates </t>
  </si>
  <si>
    <t xml:space="preserve">NU F1.3: There is Provision of Periodic Medical Check-up and immunization of staff </t>
  </si>
  <si>
    <t xml:space="preserve">NU F1.4: The facility has established procedures for regular monitoring of infection control practices </t>
  </si>
  <si>
    <t>NU F1.5: The facility has defined and established antibiotic policy</t>
  </si>
  <si>
    <t>Standard F2: The facility has defined and Implemented procedures for ensuring hand hygiene practices and antisepsis</t>
  </si>
  <si>
    <t>NU F2.1: Hand washing facilities are provided at point of use</t>
  </si>
  <si>
    <t xml:space="preserve">NU F2.2: The facility staff is trained in hand washing practices and they adhere to standard hand washing practices </t>
  </si>
  <si>
    <t>NU F2.3: The facility ensures standard practices and materials for antisepsis</t>
  </si>
  <si>
    <t xml:space="preserve">Standard F3: The facility ensures standard practices and materials for Personal protection </t>
  </si>
  <si>
    <t>NU F3.1: The facility ensures adequate personal protection Equipment as per requirements</t>
  </si>
  <si>
    <t>NU F3.2: The facility staff adheres to standard personal protection practices</t>
  </si>
  <si>
    <t>Standard F4: The facility has standard procedures for processing of equipment and instruments</t>
  </si>
  <si>
    <t xml:space="preserve">NU F4.1: The facility ensures standard practices and materials for decontamination and cleaning of instruments and  procedures areas </t>
  </si>
  <si>
    <t xml:space="preserve">NU F4.2: The facility ensures standard practices and materials for disinfection and sterilization of instruments and equipment </t>
  </si>
  <si>
    <t xml:space="preserve">Standard F5: Physical layout and environmental control of the patient care areas ensures infection prevention </t>
  </si>
  <si>
    <t xml:space="preserve">NU F5.1: Layout of the department is conducive for the infection control practices </t>
  </si>
  <si>
    <t xml:space="preserve">NU F5.2: The facility ensures availability of  standard materials for cleaning and disinfection of patient care areas </t>
  </si>
  <si>
    <t>NU F5.3: The facility ensures standard practices are followed for the cleaning and disinfection of patient care areas</t>
  </si>
  <si>
    <t xml:space="preserve">NU F5.4: The facility ensures segregation infectious patients </t>
  </si>
  <si>
    <t xml:space="preserve">NU F5.5: The facility ensures air quality of high risk area </t>
  </si>
  <si>
    <t>Standard F6: Facility has defined and established procedures for segregation, collection, treatment and disposal of Bio Medical and hazardous Waste.</t>
  </si>
  <si>
    <t>NU F6.1: Facility Ensures segregation of Bio Medical Waste as per guidelines</t>
  </si>
  <si>
    <t xml:space="preserve">NU F6.2: Facility ensures standard practices and materials for decontamination and cleaning of instruments and  procedures areas </t>
  </si>
  <si>
    <t xml:space="preserve">NU F6.3: Facility ensures management of sharps as per guidelines </t>
  </si>
  <si>
    <t xml:space="preserve">NU F6.4: Facility ensures transportation and disposal of waste as per guidelines </t>
  </si>
  <si>
    <t>Standard G1: The facility has established organizational framework for quality improvement</t>
  </si>
  <si>
    <t xml:space="preserve">NU G1.1: The facility has a quality team in place </t>
  </si>
  <si>
    <t>Standard G2: The facility has established system for patient and employee satisfaction</t>
  </si>
  <si>
    <t>NU G2.1: Patient satisfaction surveys are conducted at periodic intervals</t>
  </si>
  <si>
    <t xml:space="preserve">Standard G3: The facility have established internal and external quality assurance Programmes wherever it is critical to quality. </t>
  </si>
  <si>
    <t xml:space="preserve">NU G3.1: The facility has established internal quality assurance programme in key departments </t>
  </si>
  <si>
    <t>NU G3.2: The facility has established system for use of check lists in different departments and services</t>
  </si>
  <si>
    <t xml:space="preserve">Standard G4: The facility has established, documented implemented and maintained Standard Operating Procedures for all key processes and support services. </t>
  </si>
  <si>
    <t>NU G4.1: Departmental standard operating procedures are available</t>
  </si>
  <si>
    <t>NU G4.2: Standard Operating Procedures adequately describes process and procedures</t>
  </si>
  <si>
    <t xml:space="preserve">NU G4.3: Staff is trained and aware of the procedures written in SOPs </t>
  </si>
  <si>
    <t xml:space="preserve">NU G4.4: Work instructions are displayed at Point of use </t>
  </si>
  <si>
    <t>Standard G5: The facility maps its key processes and seeks to make them more efficient by reducing non value adding activities and wastages</t>
  </si>
  <si>
    <t xml:space="preserve">NU G5.1: The facility maps its critical processes </t>
  </si>
  <si>
    <t xml:space="preserve">NU G5.2: The facility identifies non value adding activities / waste / redundant activities </t>
  </si>
  <si>
    <t xml:space="preserve">NU G5.3: The facility takes corrective action to improve the processes </t>
  </si>
  <si>
    <t>Standard G6: The facility has established system of periodic review as internal  assessment , medical &amp; death audit and prescription audit</t>
  </si>
  <si>
    <t xml:space="preserve">NU G6.1: The facility conducts periodic internal assessment </t>
  </si>
  <si>
    <t xml:space="preserve">NU G6.2: The facility conducts the periodic prescription/ medical/death audits </t>
  </si>
  <si>
    <t>NU G6.3: The facility ensures non compliances are enumerated and recorded adequately</t>
  </si>
  <si>
    <t xml:space="preserve">NU G6.4: Action plan is made on the gaps found in the assessment / audit process </t>
  </si>
  <si>
    <t xml:space="preserve">Standard G7: The facility has defined and established Quality Policy &amp; Quality Objectives </t>
  </si>
  <si>
    <t>NU G7.1: The facility periodically defines its quality objectives and key departments have their own objectives</t>
  </si>
  <si>
    <t xml:space="preserve">NU G7.2: Quality policy and objectives are disseminated and staff is aware of that </t>
  </si>
  <si>
    <t xml:space="preserve">NU G7.3: Progress towards quality objectives is monitored periodically </t>
  </si>
  <si>
    <t>Standard G8: The facility seeks continually improvement by practicing Quality method and tools.</t>
  </si>
  <si>
    <t xml:space="preserve">NU G8.1: The facility uses method for quality improvement in services </t>
  </si>
  <si>
    <t xml:space="preserve">NU G8.2: The facility uses tools for quality improvement in services </t>
  </si>
  <si>
    <t xml:space="preserve">Standard H1: The facility measures Productivity Indicators and ensures compliance with State/National benchmarks </t>
  </si>
  <si>
    <t>Standard H2: The facility measures Efficiency Indicators and ensure to reach State/National Benchmark</t>
  </si>
  <si>
    <t xml:space="preserve">NU H2.1: Facility measures efficiency Indicators on monthly basis </t>
  </si>
  <si>
    <t>Standard H3: The facility measures Clinical Care &amp; Safety Indicators and tries to reach State/National benchmark</t>
  </si>
  <si>
    <t xml:space="preserve">NU H3.1: Facility measures Clinical Care &amp; Safety Indicators on monthly basis </t>
  </si>
  <si>
    <t>Standard H4: The facility measures Service Quality Indicators and endeavours to reach State/National benchmark</t>
  </si>
  <si>
    <t>NU H4.1: Facility measures Service Quality Indicators on monthly basis</t>
  </si>
  <si>
    <t xml:space="preserve">NU G6.5: Corrective and preventive actions are taken to address issues, observed in the assessment &amp; audit </t>
  </si>
  <si>
    <t>Area of Concern</t>
  </si>
  <si>
    <t>A : Service Provision</t>
  </si>
  <si>
    <t>B : Patient Rights</t>
  </si>
  <si>
    <t>C : Inputs</t>
  </si>
  <si>
    <t>D : Support Services</t>
  </si>
  <si>
    <t xml:space="preserve">E : Clinical Services </t>
  </si>
  <si>
    <t>F : Infection Control</t>
  </si>
  <si>
    <t>G : Quality Management</t>
  </si>
  <si>
    <t>H : Outcome</t>
  </si>
  <si>
    <t>TOTAL:</t>
  </si>
  <si>
    <t>Rank</t>
  </si>
  <si>
    <t>Final Score Card</t>
  </si>
  <si>
    <r>
      <t xml:space="preserve">Checklist for Level I Unit </t>
    </r>
    <r>
      <rPr>
        <u/>
        <sz val="16"/>
        <color indexed="53"/>
        <rFont val="Calibri"/>
        <family val="2"/>
      </rPr>
      <t>(V1.0)</t>
    </r>
  </si>
  <si>
    <t>Give one mark each for each test available</t>
  </si>
  <si>
    <t>Directional sign boards to the SCBU is  displayed in hospital</t>
  </si>
  <si>
    <t>Availability of a sign board at the SCBU at entrance</t>
  </si>
  <si>
    <t xml:space="preserve">Area of the SCBU is mentioned as a "limited visitors "  in the sign board    </t>
  </si>
  <si>
    <t>Information desk available</t>
  </si>
  <si>
    <t>Breast feeding policy of hospital displayed in all 3 languages in the unit</t>
  </si>
  <si>
    <t>Counselling aids are available for education of mother -</t>
  </si>
  <si>
    <t xml:space="preserve"> SCBU has system in place for  counselling, regular updating of guardians and involve patient's relatives in decision making of patient treatment  </t>
  </si>
  <si>
    <t>Availability of safe drinking water in the unit</t>
  </si>
  <si>
    <t>Toilets for mother /by stander near unit</t>
  </si>
  <si>
    <t xml:space="preserve">Resucitaire in the unit   </t>
  </si>
  <si>
    <t>Supporting staff= minor staff</t>
  </si>
  <si>
    <t>Availability of functional Intercom Services for  doctors rest rooms</t>
  </si>
  <si>
    <t>SCBU has  mechanism for periodical check / test of all electrical installation  by competent electrical Engineer (Technician)</t>
  </si>
  <si>
    <t xml:space="preserve">NU C4.5: The facility has adequate support / general minor staff </t>
  </si>
  <si>
    <t>All Medical Officers and Nursing Officers are trained in SDF/FHB facility based care of the sick newborn 4 days course</t>
  </si>
  <si>
    <t>No staff is skilled  for resuscitation of New Born (Clinical audit)</t>
  </si>
  <si>
    <t xml:space="preserve">Inj.Adrenaline (1:1000),Inj. Caffeine citrate, Phenobarbitone (Injection +oral), Inj. Phenytoin, Inj Midazolam,  Injection Hydrocortisone, Injection atropine, Inj suxamethonium, </t>
  </si>
  <si>
    <t>Gauze piece and cotton swabs</t>
  </si>
  <si>
    <t xml:space="preserve">Unit maintained stock and expenditure  register of drugs and consumables </t>
  </si>
  <si>
    <t>1 for each patient care room, Check temperature chart</t>
  </si>
  <si>
    <t>Expression of breast milk, cup feeding demonstrated at antenatal clinic,antenatal ward, neonatal unit.(BFHI step 5)</t>
  </si>
  <si>
    <t>Refer mothers who need BF support to LMC/AREA midwife (BFHI step 10)</t>
  </si>
  <si>
    <t>BFHI ten steps - 3,4,6,7,8,9</t>
  </si>
  <si>
    <t>Total slots in SCBU</t>
  </si>
  <si>
    <t>Total slots in NICU</t>
  </si>
  <si>
    <t xml:space="preserve">High dependency care : </t>
  </si>
  <si>
    <t>4 slots</t>
  </si>
  <si>
    <t>stabilization room</t>
  </si>
  <si>
    <t>3 slots</t>
  </si>
  <si>
    <t>Low dependency care :</t>
  </si>
  <si>
    <t>9 slots</t>
  </si>
  <si>
    <t>High dependancy area</t>
  </si>
  <si>
    <t>10 slots</t>
  </si>
  <si>
    <t>Isolation area :</t>
  </si>
  <si>
    <t>Low dependency area</t>
  </si>
  <si>
    <t>15 slots</t>
  </si>
  <si>
    <t xml:space="preserve">Mother baby unit : </t>
  </si>
  <si>
    <t>6 slots</t>
  </si>
  <si>
    <t>Isolation room</t>
  </si>
  <si>
    <t>Total</t>
  </si>
  <si>
    <t>23 slots</t>
  </si>
  <si>
    <t>Breastfeeding room</t>
  </si>
  <si>
    <t>Mother baby unit</t>
  </si>
  <si>
    <t>48 Slots</t>
  </si>
  <si>
    <t>Emergency tray</t>
  </si>
  <si>
    <t>1. Syringes 2ml(x5),5ml(x5),10ml(x3),1ml(x5),</t>
  </si>
  <si>
    <t>2. Canula 24G/26G (2 each),</t>
  </si>
  <si>
    <t>3. Umbilical catheterization pack-scalpel,artery forceps x2, suture material,</t>
  </si>
  <si>
    <t>4. metal probe,</t>
  </si>
  <si>
    <t>5. 3 way tap,</t>
  </si>
  <si>
    <t>6. 2 scissors,</t>
  </si>
  <si>
    <t>7. 3.5, 5.0F umbilical catheter,</t>
  </si>
  <si>
    <t>8. Radio opaque dye,</t>
  </si>
  <si>
    <t>9. Drugs-</t>
  </si>
  <si>
    <t>* Adrenaline (1 in 10 dilution of 1/1000 solution 1 vial</t>
  </si>
  <si>
    <t>* Atropine 1 vial,</t>
  </si>
  <si>
    <t>* suxamethonium 1 vial,</t>
  </si>
  <si>
    <t>* 0.9 % N. saline - 5x10ml vials,</t>
  </si>
  <si>
    <r>
      <t>* 8.4% NaHCO</t>
    </r>
    <r>
      <rPr>
        <sz val="8"/>
        <color theme="1"/>
        <rFont val="Calibri"/>
        <family val="2"/>
        <scheme val="minor"/>
      </rPr>
      <t>3 - 2 VIALS,</t>
    </r>
  </si>
  <si>
    <t>* 10% Calcium gluconate,</t>
  </si>
  <si>
    <t>* 10% Dextrose - 1 bottle,</t>
  </si>
  <si>
    <t>* 25% dextrose</t>
  </si>
  <si>
    <t>Management of all sick newborns (for Level I and II units - except those requiring respiratory support/inotropic support and major surgical intervention)</t>
  </si>
  <si>
    <t xml:space="preserve">Baby Friendly Hospital Initiative - Ten Steps </t>
  </si>
  <si>
    <t>Every facility providing maternity services and care for newborn infants should</t>
  </si>
  <si>
    <t>Have a written breastfeeding policy that is routinely communicated to all health care staff</t>
  </si>
  <si>
    <t>Train all health care staff in skills necessary to implement this policy</t>
  </si>
  <si>
    <t>Give newborn infants no food or drink other than breastmilk, unless medically indicated</t>
  </si>
  <si>
    <t>Give no artificial teats or pacifiers (also called dummies or soothers) to breastfeeding infants</t>
  </si>
  <si>
    <t>Foster the establishement of breastfeeding support groups and refer mothers to them on discharge from the hospitalor clinic - In Sri Lanka this is referral to the field PHM as the routine practice</t>
  </si>
  <si>
    <t>Inform all pregnant women about the benefits and management of breastfeeding - at ANCs and in the hospital</t>
  </si>
  <si>
    <t xml:space="preserve">Help mothers initiate breastfeeding within one hour of birth  - In the LR and in the theatre/recovery </t>
  </si>
  <si>
    <t>Show mothers how to breastfeed and how to maintain lactation even if they are separated from their infants - When baby or mother is separated due to illness</t>
  </si>
  <si>
    <t>Practice rooming in allow mothers and infants to remain together 24 hours a day -practice in the postnatal ward, MBC and to the maximum extent in the Neonatal Unit</t>
  </si>
  <si>
    <t>Encourage breastfeeding on demand - feeding when the baby is ready and showing hunger ques</t>
  </si>
  <si>
    <t>Refer annex 09. Check whether each step is practiced in the hospital. If the practice is available give one mark. Quality and coverage of practice is checked at other places.</t>
  </si>
  <si>
    <t>In the same hospital premises, Parent hospital and/or Outsourced</t>
  </si>
  <si>
    <t>SCBU has facility for laboratory investigation 24 hrs within the hospital (Serum bilirubin, glocostrips, S electorlytes, S creatinines, prothormbin time, Bld urea, Full blood count, CRP, CSF microscopy, protein sugar, blood culture, CSF culture)</t>
  </si>
  <si>
    <t xml:space="preserve">Availability of 24 hour side laboratory (on site; in the unit) providing facilities for following investigations : Serum billirubin, Plasma glucose, Serum creatnine, Blood count, Platelet, C reactive protein, Prothrobin time, Blood gas analysis with PH measurement analysis.  </t>
  </si>
  <si>
    <t>When a patien enters the hospital easy directions should be avaible from the gate up to the neonatal unit</t>
  </si>
  <si>
    <t xml:space="preserve">Limited visitors - Only for staff working in unit and parents of the babies </t>
  </si>
  <si>
    <t>During visiting hours staff member is available closer to entrance or just outside to provide information about babies in the unit</t>
  </si>
  <si>
    <t>Standard facilitiies provided by the unit should be displayed outside the unit on a board (eg; Phototherapy, Ventilation servicse, Incubator Care, Exchange transfusion etc.)</t>
  </si>
  <si>
    <t>Display of  information for education of mother / relatives just outside or in the unit (eg;Breastfeeding , KMC, hand washing, nutrition of mother)</t>
  </si>
  <si>
    <t>Display of pictoral hand washing Instruction at Point of Use (near the sink)</t>
  </si>
  <si>
    <t>Aids such as breastfeeding flash cards, dolls, breast models to be used to educate mothers in the unit</t>
  </si>
  <si>
    <t xml:space="preserve">Sign boards inside the unit and information for mothers and relatives </t>
  </si>
  <si>
    <t>Neonatal Diagnosis card (H 1165)  is given to the patient at discharge</t>
  </si>
  <si>
    <t xml:space="preserve">It is adviced to give the Neonatal Diagnosis Card (H 1165) even if a book for the clinic follow up is given </t>
  </si>
  <si>
    <t xml:space="preserve">NU A3.1: The Facility provides Laboratory, Radiology and Blood Bank Services </t>
  </si>
  <si>
    <t>Standard B2: Facility maintains the privacy, confidentiality &amp; Dignity of patient and related information</t>
  </si>
  <si>
    <t>Have curtains in the breastfeeding room, availability of a movable screen that can be brought in to bed side in the unit</t>
  </si>
  <si>
    <t>This is through observation of general behaviour of staff</t>
  </si>
  <si>
    <t>Informed written or verbal consent generally before each step eg; examination, giving medication, drawing blood for investigations, other investigations</t>
  </si>
  <si>
    <t>Availability of complaint box and display of process for grievance redressal and whom to contact is displayed</t>
  </si>
  <si>
    <t>System for grievance redressal - such as maintaining a register of complaints received and action taken to correct them</t>
  </si>
  <si>
    <t>Check that  patient party has NOT been requested to spent on investigations from outside.</t>
  </si>
  <si>
    <t xml:space="preserve"> Adequate space in the unit as per standard criteria</t>
  </si>
  <si>
    <t>For mothers and staff both</t>
  </si>
  <si>
    <t>Sitting area just outside for mothers and fathers</t>
  </si>
  <si>
    <t>SCBU has separate area for Inborn babies (babies sent in from LR, theatre or postnatal ward of the same hospital)</t>
  </si>
  <si>
    <t xml:space="preserve">SCBU has separate area for babies transferred in from other hospitals or re-admitted after discharge from hospital </t>
  </si>
  <si>
    <t>The rooms/sections/areas have  transparent observation windows from the nurses' working place in between</t>
  </si>
  <si>
    <t>Only to be used at admissions, emergencies etc</t>
  </si>
  <si>
    <t>Area allocated within the SCBU for expressing and breastfeeding</t>
  </si>
  <si>
    <t>Facility available within the hospital</t>
  </si>
  <si>
    <t>Available in the unit or at close proximity</t>
  </si>
  <si>
    <t xml:space="preserve">Availability of adequate circulation area for easy movement of staff  and equipments </t>
  </si>
  <si>
    <t>Availability of adequate newborn slots  as per case load</t>
  </si>
  <si>
    <t>For a hospital with 210-250 deliveries per month 15 slots are recommended (cots 10, incubators 4, ventilator 1)</t>
  </si>
  <si>
    <t>Smooth flow from door to admission bed to different sections of the unit and easy access to breastfeeding rooms, counselling rooms and duty rooms</t>
  </si>
  <si>
    <t>Check for a register or records of the same</t>
  </si>
  <si>
    <t>Availability of supporting staff as per norm as per work load per shift</t>
  </si>
  <si>
    <t>All Medical Officers and Nursing Officers are trained in WHO/FHB  Essential Newborn Care Course (four days)</t>
  </si>
  <si>
    <t>All Medical Officers and Nursing Officers are trained in Neonatal Life Support within the last 2 years (one day)</t>
  </si>
  <si>
    <t>To all Medical Officers and Nursing Staff working at SCBU should be trained in ENCC - check the training register</t>
  </si>
  <si>
    <t>To all Medical Officers and Nursing Staff working at SCBU should be trained in NLS - check the training register</t>
  </si>
  <si>
    <t>All Medical Officers and Nursing Officers are trained in WHO/UNICEF/FHB  Breastfeeding Counselling 5 day s course(BFHI Step 2)</t>
  </si>
  <si>
    <t>To all Medical Officers and Nursing Staff working at SCBU should be trained in Breastfeeding Counselling 5 day course - check the training register</t>
  </si>
  <si>
    <t>To all Medical Officers and Nursing Staff working at SCBU should be trained in 3 days SDF Sick newborn Care Course  - check the training register</t>
  </si>
  <si>
    <t xml:space="preserve">All Medical Officers and Nursing Officers are trained in Neonatal Transport </t>
  </si>
  <si>
    <t>Neonatal transport conducted by Neonatal Transport Forum</t>
  </si>
  <si>
    <t xml:space="preserve">Operation of routinely used equipments in the unit </t>
  </si>
  <si>
    <t>Regular method for auditing resuscitation skills of staff and records of the same</t>
  </si>
  <si>
    <t>This should be decided by the Consultant in-charge/or Senior most Medical Officer</t>
  </si>
  <si>
    <t>This should be decided by the Consultant in-charge/or Senior most Medical Officer or reviewer</t>
  </si>
  <si>
    <t>Availability of analgesics and antipyretics (for Level II and above - In addition to the list Morphine, Phentanyl, Pethidine should be available)</t>
  </si>
  <si>
    <t xml:space="preserve">Availability of other drugs for newborn </t>
  </si>
  <si>
    <t xml:space="preserve">Vit K, Surfactant, Inotrops, Na bicarbonate </t>
  </si>
  <si>
    <t>Emergency tray: Refer Annex 06 (marks either 0 or 10; even if one item is missing give 0 marks)</t>
  </si>
  <si>
    <t>Availability and adequacy of functional Equipment ( including critical care   &amp;Instruments for examination &amp; monitoring and procedures</t>
  </si>
  <si>
    <t>Refer list in Annex 04</t>
  </si>
  <si>
    <t xml:space="preserve">Availability of a sterilizer and/or autoclave for disinfection </t>
  </si>
  <si>
    <t>Check register</t>
  </si>
  <si>
    <t xml:space="preserve">Observe how calibration is done and review register </t>
  </si>
  <si>
    <t>Drugs are indenting in Paediatric dosages  only</t>
  </si>
  <si>
    <t>Standard D3: The facility provides safe, secure and comfortable environment to staff, patients and visitors</t>
  </si>
  <si>
    <t xml:space="preserve">Separate procedure lighting at the plane of infant bed, ambient lighting levels in infants spaces shall be adjustable through range of at least 50 to more than 600 Lux </t>
  </si>
  <si>
    <t>Mother or if mother is not available any other female member of guardian</t>
  </si>
  <si>
    <t xml:space="preserve">It is notified at the entrance about restriction of visitors </t>
  </si>
  <si>
    <r>
      <t xml:space="preserve">Temperature inside main SCBU should be maintained at (22-26C), round the clock preferably by thermostatic control. Relative humidity of 30-60% should be maintained </t>
    </r>
    <r>
      <rPr>
        <sz val="12"/>
        <color rgb="FFFF0000"/>
        <rFont val="Calibri"/>
        <family val="2"/>
        <scheme val="minor"/>
      </rPr>
      <t>(how to measure humidity)</t>
    </r>
  </si>
  <si>
    <t>For a hospital with 250-300 deliveries should have a minimum of 8 Medical Officers - Refer Annex 03</t>
  </si>
  <si>
    <t>For a hospital with 250-300 deliveries should have a minimum of 12  Nursing Officers and one Nursing Sister - Refer Annex 03</t>
  </si>
  <si>
    <t>For a hospital with 250 -300 deliveries should have a minimum of 9 minor staff &amp; 3 sanitory labours - Refer Annex 03</t>
  </si>
  <si>
    <t>Building is painted/whitewashed in uniform colour</t>
  </si>
  <si>
    <t>General Nutritional assessment of mother's in SCBU admitted baby</t>
  </si>
  <si>
    <t xml:space="preserve">Check for the adequacy and frequency of diet as per nutritional requirement of the mother </t>
  </si>
  <si>
    <t>There is  system to check the cleanliness and quantity of the linen received from laundry</t>
  </si>
  <si>
    <t>Duty lists of staff are available and staff members are aware of their duties</t>
  </si>
  <si>
    <t>There is designated  in charge Nursing Officer for SCBU</t>
  </si>
  <si>
    <t>Criteria defined for the hospital/as per circular on Levels of neonatal care</t>
  </si>
  <si>
    <t>Reassessment as per guidelines for the condition</t>
  </si>
  <si>
    <t xml:space="preserve">Inquire from about 5 mothers </t>
  </si>
  <si>
    <t>Patient referred with Neonatal Transfer Form H 1166</t>
  </si>
  <si>
    <t>Check for Neonatal Transfer Forms H 1166 filled from lower facilities</t>
  </si>
  <si>
    <t>Follow up in clinic following back referal or any other method</t>
  </si>
  <si>
    <t>By Telephone or some other means</t>
  </si>
  <si>
    <t>Check Newborn Guidelines Vol I, II and III</t>
  </si>
  <si>
    <t>Staff knowledge to refer newborn Guidelines on this area</t>
  </si>
  <si>
    <t>Check 3 BHTs</t>
  </si>
  <si>
    <t xml:space="preserve">SCBU Registers is maintained as per guidelines </t>
  </si>
  <si>
    <t>Standard Formats are available (Newborn Examiniation Format H 1162, NICU SCBU History record sheet H 1164, Transfer form H 1166)</t>
  </si>
  <si>
    <t>Discharge is done by a responsible doctor (Consultant or Senior most Medical Officer)</t>
  </si>
  <si>
    <t xml:space="preserve">Discuss with Parents /Guardians before discharge </t>
  </si>
  <si>
    <t xml:space="preserve"> Transfer form H 1166/Diagnosis Card H 1165 is given to patients transferred to higher level</t>
  </si>
  <si>
    <t xml:space="preserve"> Diagnosis Card ( H 1165 )is given to patients Leaving Against Medical Advice (LAMA)</t>
  </si>
  <si>
    <t>High risk newborbns are refered for clinical follow up to the MOH</t>
  </si>
  <si>
    <t xml:space="preserve">Time of discharge is communicated to patients early </t>
  </si>
  <si>
    <t>Declaration is taken from the patients LAMA</t>
  </si>
  <si>
    <t>Check availability of criteria</t>
  </si>
  <si>
    <t>Check the register</t>
  </si>
  <si>
    <t>Transfer of patient in Ambulance /patient transport vehicle is accompanied by trained medical Practitioner as per need (Medical Officer, Nursing officer)</t>
  </si>
  <si>
    <t xml:space="preserve">Should be available in the unit or in the blood bank </t>
  </si>
  <si>
    <t>Check the reporting register</t>
  </si>
  <si>
    <t xml:space="preserve">Facility has a standard procedure to communicate death to relatives </t>
  </si>
  <si>
    <t>Should be communicated by the Consultant or Most Senior Medical Officer)</t>
  </si>
  <si>
    <t xml:space="preserve">SCBU has system for conducting grievance counselling of parents in case of newborn death </t>
  </si>
  <si>
    <t>Standard procedure to declare death  for brought in dead cases</t>
  </si>
  <si>
    <t>Death summary is given to parent/guardian quoting the immediate cause and underlying cause if possible</t>
  </si>
  <si>
    <t xml:space="preserve">There is a procedure to allow parents /guardian to observe patient in last hours </t>
  </si>
  <si>
    <t xml:space="preserve">Check 3 BHTs and verbally check staff </t>
  </si>
  <si>
    <t>1.Inform all pregnant women about the benefits and management of breast feeding,                                            2.help mothers initiate breastfeeding within one hour of birth, 3. give newborn infants no food or drink other than breast milk unless medically indicated,4.practice rooming in- allow mothers and infants to remain together in the MBC - 24 hours a day or as long as possible in the SCGU  5.encourage breast feeding on demand    6.Give no artificial teats or pacifiers( also called dummies or soothers ) to breast feeding infants.</t>
  </si>
  <si>
    <t xml:space="preserve">Swab are taken from infection prone surfaces - Registers of swabs taken and their reports </t>
  </si>
  <si>
    <t>NICU/SCBU/MBC guideline: Each unit should have at least 1 wash basin for every 5 beds.</t>
  </si>
  <si>
    <t xml:space="preserve">Ask to Open the tap. Inquire staff  whether water supply is regular. </t>
  </si>
  <si>
    <t xml:space="preserve">Inquire from staff members </t>
  </si>
  <si>
    <t>Before giving IM/IV injection, drawing blood, putting Intravenous and urinary catheter.</t>
  </si>
  <si>
    <t>Handwashing between each patient &amp; change of gloves.</t>
  </si>
  <si>
    <t xml:space="preserve">Availability of gown/ apron </t>
  </si>
  <si>
    <t>Availability of shoes at the entrance</t>
  </si>
  <si>
    <t>Availability of caps  for sterile procedures</t>
  </si>
  <si>
    <t xml:space="preserve">No reuse of disposable gloves, masks, caps and aprons. </t>
  </si>
  <si>
    <t>There is system for daily round by Head of the Institution /Matron for monitoring of services</t>
  </si>
  <si>
    <t>SCBU has documented procedure for receiving and assessment of the patient(Check NICU/SCBU History Record Sheet)</t>
  </si>
  <si>
    <t>SCBU has documented procedure for admission of the new born(Check Newborn Examiniation format)</t>
  </si>
  <si>
    <t>SCBU has documented procedure for discharge of the patient from unit (Check Newborn Examiniation Format)</t>
  </si>
  <si>
    <t>Newborn Guidelines Vol I, II, III</t>
  </si>
  <si>
    <t>No of deaths of inborn newborns/Total number of newborn deaths in the unit</t>
  </si>
  <si>
    <t>No of deaths of outborn newborns/Total number of newborn deaths in the unit</t>
  </si>
  <si>
    <t xml:space="preserve">Proportion of Premature Babies &lt; 28 weeks = No of premature babies &lt; 28 weeks/Total number of births </t>
  </si>
  <si>
    <t xml:space="preserve"> </t>
  </si>
  <si>
    <t>Total No of discharges (including deaths) in a given time period / average bed count over the time period</t>
  </si>
  <si>
    <t>Referral Rate of newborns at discharge</t>
  </si>
  <si>
    <t>% of neonates referred to pediatric clinic at discharge</t>
  </si>
  <si>
    <t>Proportion of live births suviving up to the discharge</t>
  </si>
  <si>
    <t>PDCA (Plan-Do-Check-Adjust method)</t>
  </si>
  <si>
    <t>5S method</t>
  </si>
  <si>
    <t>No of LAMA patients / Total discharges in the given year</t>
  </si>
  <si>
    <t>Client Satisfaction Survey Scores</t>
  </si>
  <si>
    <t xml:space="preserve">Number of occupied bed days in the unit / number of available bed days * 365 </t>
  </si>
  <si>
    <t>Use of any automatic device or method which makes an error impossible or error is obvious</t>
  </si>
  <si>
    <t>A graph to show how a process changes over time</t>
  </si>
  <si>
    <t>Availability of mask</t>
  </si>
  <si>
    <t xml:space="preserve">Availability of caps </t>
  </si>
  <si>
    <t>Use of three bucket system for mopping(check infection control manual)</t>
  </si>
  <si>
    <t>Staff knows what to do in case of injury due to a sharp. Whom to report. See if any reporting has been done.</t>
  </si>
  <si>
    <t xml:space="preserve">There is procedure to conduct clinical audit </t>
  </si>
  <si>
    <t xml:space="preserve">There is procedure to conduct prescription audit </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</si>
</sst>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2"/>
      <color indexed="8"/>
      <name val="Calibri"/>
      <family val="2"/>
    </font>
    <font>
      <b/>
      <sz val="16"/>
      <color indexed="8"/>
      <name val="Calibri"/>
      <family val="2"/>
    </font>
    <font>
      <b/>
      <i/>
      <sz val="12"/>
      <color indexed="8"/>
      <name val="Calibri"/>
      <family val="2"/>
    </font>
    <font>
      <b/>
      <sz val="16"/>
      <color indexed="53"/>
      <name val="Calibri"/>
      <family val="2"/>
    </font>
    <font>
      <u/>
      <sz val="16"/>
      <color indexed="53"/>
      <name val="Calibri"/>
      <family val="2"/>
    </font>
    <font>
      <sz val="12"/>
      <color theme="1"/>
      <name val="Calibri"/>
      <family val="2"/>
      <scheme val="minor"/>
    </font>
    <font>
      <b/>
      <sz val="12"/>
      <color theme="1"/>
      <name val="Calibri"/>
      <family val="2"/>
      <scheme val="minor"/>
    </font>
    <font>
      <i/>
      <sz val="12"/>
      <color theme="1"/>
      <name val="Calibri"/>
      <family val="2"/>
      <scheme val="minor"/>
    </font>
    <font>
      <sz val="14"/>
      <color theme="1"/>
      <name val="Calibri"/>
      <family val="2"/>
      <scheme val="minor"/>
    </font>
    <font>
      <b/>
      <sz val="14"/>
      <name val="Calibri"/>
      <family val="2"/>
      <scheme val="minor"/>
    </font>
    <font>
      <b/>
      <sz val="18"/>
      <color theme="0"/>
      <name val="Calibri"/>
      <family val="2"/>
      <scheme val="minor"/>
    </font>
    <font>
      <b/>
      <i/>
      <sz val="14"/>
      <name val="Calibri"/>
      <family val="2"/>
      <scheme val="minor"/>
    </font>
    <font>
      <b/>
      <i/>
      <sz val="12"/>
      <color theme="1"/>
      <name val="Calibri"/>
      <family val="2"/>
      <scheme val="minor"/>
    </font>
    <font>
      <b/>
      <sz val="12"/>
      <color rgb="FF00B400"/>
      <name val="Calibri"/>
      <family val="2"/>
      <scheme val="minor"/>
    </font>
    <font>
      <b/>
      <sz val="16"/>
      <color theme="1"/>
      <name val="Calibri"/>
      <family val="2"/>
      <scheme val="minor"/>
    </font>
    <font>
      <b/>
      <sz val="14"/>
      <color theme="4"/>
      <name val="Calibri"/>
      <family val="2"/>
      <scheme val="minor"/>
    </font>
    <font>
      <sz val="12"/>
      <name val="Calibri"/>
      <family val="2"/>
      <scheme val="minor"/>
    </font>
    <font>
      <sz val="11"/>
      <name val="Calibri"/>
      <family val="2"/>
      <scheme val="minor"/>
    </font>
    <font>
      <b/>
      <sz val="14"/>
      <color rgb="FFFF0000"/>
      <name val="Calibri"/>
      <family val="2"/>
      <scheme val="minor"/>
    </font>
    <font>
      <sz val="12"/>
      <color rgb="FF00B400"/>
      <name val="Calibri"/>
      <family val="2"/>
      <scheme val="minor"/>
    </font>
    <font>
      <b/>
      <sz val="11"/>
      <color theme="1"/>
      <name val="Calibri"/>
      <family val="2"/>
      <scheme val="minor"/>
    </font>
    <font>
      <sz val="12"/>
      <color rgb="FFFF0000"/>
      <name val="Calibri"/>
      <family val="2"/>
      <scheme val="minor"/>
    </font>
    <font>
      <b/>
      <sz val="18"/>
      <color theme="1"/>
      <name val="Calibri"/>
      <family val="2"/>
      <scheme val="minor"/>
    </font>
    <font>
      <b/>
      <sz val="14"/>
      <color theme="0"/>
      <name val="Calibri"/>
      <family val="2"/>
      <scheme val="minor"/>
    </font>
    <font>
      <sz val="24"/>
      <color theme="1"/>
      <name val="Calibri"/>
      <family val="2"/>
      <scheme val="minor"/>
    </font>
    <font>
      <i/>
      <sz val="14"/>
      <color rgb="FF0070C0"/>
      <name val="Calibri"/>
      <family val="2"/>
      <scheme val="minor"/>
    </font>
    <font>
      <u/>
      <sz val="24"/>
      <color theme="9" tint="-0.249977111117893"/>
      <name val="Calibri"/>
      <family val="2"/>
      <scheme val="minor"/>
    </font>
    <font>
      <sz val="22"/>
      <color rgb="FFFF0000"/>
      <name val="Calibri"/>
      <family val="2"/>
      <scheme val="minor"/>
    </font>
    <font>
      <b/>
      <sz val="14"/>
      <color theme="1"/>
      <name val="Calibri"/>
      <family val="2"/>
      <scheme val="minor"/>
    </font>
    <font>
      <b/>
      <sz val="16"/>
      <color theme="1"/>
      <name val="Calibri"/>
      <family val="2"/>
    </font>
    <font>
      <b/>
      <sz val="11"/>
      <color rgb="FFFF0000"/>
      <name val="Calibri"/>
      <family val="2"/>
      <scheme val="minor"/>
    </font>
    <font>
      <sz val="8"/>
      <color theme="1"/>
      <name val="Calibri"/>
      <family val="2"/>
      <scheme val="minor"/>
    </font>
    <font>
      <b/>
      <i/>
      <u/>
      <sz val="11"/>
      <color theme="1"/>
      <name val="Calibri"/>
      <family val="2"/>
      <scheme val="minor"/>
    </font>
    <font>
      <b/>
      <sz val="12"/>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0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right style="medium">
        <color indexed="64"/>
      </right>
      <top/>
      <bottom/>
      <diagonal/>
    </border>
    <border>
      <left style="medium">
        <color indexed="64"/>
      </left>
      <right/>
      <top style="hair">
        <color indexed="64"/>
      </top>
      <bottom style="thin">
        <color indexed="64"/>
      </bottom>
      <diagonal/>
    </border>
    <border>
      <left/>
      <right/>
      <top/>
      <bottom style="thin">
        <color indexed="64"/>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390">
    <xf numFmtId="0" fontId="0" fillId="0" borderId="0" xfId="0"/>
    <xf numFmtId="0" fontId="0" fillId="0" borderId="0" xfId="0" applyAlignment="1">
      <alignment wrapText="1"/>
    </xf>
    <xf numFmtId="0" fontId="6" fillId="0" borderId="0" xfId="0" applyFont="1"/>
    <xf numFmtId="0" fontId="7" fillId="0" borderId="0" xfId="0" applyFont="1"/>
    <xf numFmtId="0" fontId="7" fillId="0" borderId="0" xfId="0" applyFont="1" applyAlignment="1">
      <alignment vertical="center"/>
    </xf>
    <xf numFmtId="0" fontId="8" fillId="0" borderId="0" xfId="0" applyFont="1"/>
    <xf numFmtId="0" fontId="6" fillId="0" borderId="0" xfId="0" applyFont="1" applyAlignment="1">
      <alignment horizontal="center" vertical="center"/>
    </xf>
    <xf numFmtId="14" fontId="6" fillId="0" borderId="0" xfId="0" applyNumberFormat="1" applyFont="1" applyAlignment="1">
      <alignment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3" xfId="0" applyFont="1" applyFill="1" applyBorder="1"/>
    <xf numFmtId="0" fontId="6" fillId="3" borderId="4" xfId="0" applyFont="1" applyFill="1" applyBorder="1"/>
    <xf numFmtId="0" fontId="9" fillId="0" borderId="0" xfId="0" applyFont="1"/>
    <xf numFmtId="0" fontId="10" fillId="4" borderId="5" xfId="0" applyFont="1" applyFill="1" applyBorder="1" applyAlignment="1">
      <alignment horizontal="center" vertical="center"/>
    </xf>
    <xf numFmtId="0" fontId="11" fillId="5" borderId="5" xfId="0" applyFont="1" applyFill="1" applyBorder="1" applyAlignment="1">
      <alignment horizontal="center" vertical="center"/>
    </xf>
    <xf numFmtId="0" fontId="12" fillId="3" borderId="5" xfId="0" applyFont="1" applyFill="1" applyBorder="1" applyAlignment="1">
      <alignment horizontal="center" vertical="center"/>
    </xf>
    <xf numFmtId="0" fontId="10" fillId="4" borderId="6" xfId="0" applyFont="1" applyFill="1" applyBorder="1" applyAlignment="1">
      <alignment horizontal="center" vertical="center"/>
    </xf>
    <xf numFmtId="0" fontId="12" fillId="3" borderId="6" xfId="0" applyFont="1" applyFill="1" applyBorder="1" applyAlignment="1">
      <alignment horizontal="center" vertical="center"/>
    </xf>
    <xf numFmtId="0" fontId="7" fillId="4" borderId="7" xfId="0" applyFont="1" applyFill="1" applyBorder="1" applyAlignment="1">
      <alignment vertical="center"/>
    </xf>
    <xf numFmtId="0" fontId="8" fillId="3" borderId="8" xfId="0" applyFont="1" applyFill="1" applyBorder="1"/>
    <xf numFmtId="0" fontId="13" fillId="3" borderId="9" xfId="0" applyFont="1" applyFill="1" applyBorder="1" applyAlignment="1">
      <alignment vertical="center"/>
    </xf>
    <xf numFmtId="10" fontId="12" fillId="3" borderId="5" xfId="0" applyNumberFormat="1" applyFont="1" applyFill="1" applyBorder="1" applyAlignment="1">
      <alignment horizontal="center" vertical="center"/>
    </xf>
    <xf numFmtId="0" fontId="14" fillId="3" borderId="5" xfId="0" applyFont="1" applyFill="1" applyBorder="1" applyAlignment="1">
      <alignment horizontal="center" vertical="center"/>
    </xf>
    <xf numFmtId="0" fontId="8" fillId="0" borderId="5" xfId="0" applyFont="1" applyBorder="1" applyAlignment="1">
      <alignment horizontal="center" vertical="center"/>
    </xf>
    <xf numFmtId="0" fontId="7" fillId="6" borderId="5"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5" borderId="5" xfId="0" applyFont="1" applyFill="1" applyBorder="1" applyAlignment="1">
      <alignment horizontal="center" vertical="center"/>
    </xf>
    <xf numFmtId="10" fontId="11" fillId="5" borderId="5" xfId="0" applyNumberFormat="1" applyFont="1" applyFill="1" applyBorder="1" applyAlignment="1">
      <alignment horizontal="center" vertical="center"/>
    </xf>
    <xf numFmtId="0" fontId="8" fillId="3" borderId="10" xfId="0" applyFont="1" applyFill="1" applyBorder="1"/>
    <xf numFmtId="10" fontId="10" fillId="4" borderId="5" xfId="0" applyNumberFormat="1" applyFont="1" applyFill="1" applyBorder="1" applyAlignment="1">
      <alignment horizontal="center" vertical="center"/>
    </xf>
    <xf numFmtId="0" fontId="15" fillId="0" borderId="0" xfId="0" applyFont="1" applyAlignment="1">
      <alignment horizontal="center" vertical="center"/>
    </xf>
    <xf numFmtId="0" fontId="8" fillId="3" borderId="3" xfId="0" applyFont="1" applyFill="1" applyBorder="1" applyAlignment="1">
      <alignment wrapText="1"/>
    </xf>
    <xf numFmtId="0" fontId="0" fillId="0" borderId="11" xfId="0" applyBorder="1"/>
    <xf numFmtId="0" fontId="6" fillId="7" borderId="12" xfId="0" applyFont="1" applyFill="1" applyBorder="1"/>
    <xf numFmtId="0" fontId="6" fillId="7" borderId="13" xfId="0" applyFont="1" applyFill="1" applyBorder="1"/>
    <xf numFmtId="0" fontId="6" fillId="7" borderId="14" xfId="0" applyFont="1" applyFill="1" applyBorder="1"/>
    <xf numFmtId="0" fontId="6" fillId="7" borderId="14" xfId="0" applyFont="1" applyFill="1" applyBorder="1" applyAlignment="1">
      <alignment wrapText="1"/>
    </xf>
    <xf numFmtId="0" fontId="6" fillId="7" borderId="15" xfId="0" applyFont="1" applyFill="1" applyBorder="1" applyAlignment="1">
      <alignment horizontal="center" vertical="center"/>
    </xf>
    <xf numFmtId="0" fontId="6" fillId="7" borderId="15" xfId="0" applyFont="1" applyFill="1" applyBorder="1"/>
    <xf numFmtId="0" fontId="6" fillId="7" borderId="16" xfId="0" applyFont="1" applyFill="1" applyBorder="1" applyAlignment="1">
      <alignment horizontal="center" vertical="center"/>
    </xf>
    <xf numFmtId="0" fontId="6" fillId="7" borderId="17" xfId="0" applyFont="1" applyFill="1" applyBorder="1"/>
    <xf numFmtId="0" fontId="6" fillId="7" borderId="18" xfId="0" applyFont="1" applyFill="1" applyBorder="1"/>
    <xf numFmtId="0" fontId="6" fillId="7" borderId="19" xfId="0" applyFont="1" applyFill="1" applyBorder="1" applyAlignment="1">
      <alignment horizontal="left" vertical="center" wrapText="1"/>
    </xf>
    <xf numFmtId="0" fontId="6" fillId="7" borderId="20" xfId="0" applyFont="1" applyFill="1" applyBorder="1"/>
    <xf numFmtId="0" fontId="6" fillId="7" borderId="16" xfId="0" applyNumberFormat="1" applyFont="1" applyFill="1" applyBorder="1" applyAlignment="1">
      <alignment horizontal="center" vertical="center" wrapText="1"/>
    </xf>
    <xf numFmtId="0" fontId="6" fillId="7" borderId="19" xfId="0" applyFont="1" applyFill="1" applyBorder="1" applyAlignment="1">
      <alignment wrapText="1"/>
    </xf>
    <xf numFmtId="0" fontId="6" fillId="7" borderId="22" xfId="0" applyFont="1" applyFill="1" applyBorder="1" applyAlignment="1">
      <alignment horizontal="center" vertical="center"/>
    </xf>
    <xf numFmtId="0" fontId="6" fillId="7" borderId="20" xfId="0" applyFont="1" applyFill="1" applyBorder="1" applyAlignment="1">
      <alignment wrapText="1"/>
    </xf>
    <xf numFmtId="0" fontId="6" fillId="7" borderId="23" xfId="0" applyFont="1" applyFill="1" applyBorder="1" applyAlignment="1">
      <alignment horizontal="center" vertical="center"/>
    </xf>
    <xf numFmtId="14" fontId="6" fillId="7" borderId="13" xfId="0" applyNumberFormat="1" applyFont="1" applyFill="1" applyBorder="1" applyAlignment="1">
      <alignment wrapText="1"/>
    </xf>
    <xf numFmtId="14" fontId="6" fillId="7" borderId="14" xfId="0" applyNumberFormat="1" applyFont="1" applyFill="1" applyBorder="1" applyAlignment="1">
      <alignment vertical="center" wrapText="1"/>
    </xf>
    <xf numFmtId="14" fontId="6" fillId="7" borderId="15" xfId="0" applyNumberFormat="1" applyFont="1" applyFill="1" applyBorder="1" applyAlignment="1">
      <alignment horizontal="center" vertical="center" wrapText="1"/>
    </xf>
    <xf numFmtId="14" fontId="6" fillId="7" borderId="15" xfId="0" applyNumberFormat="1" applyFont="1" applyFill="1" applyBorder="1" applyAlignment="1">
      <alignment wrapText="1"/>
    </xf>
    <xf numFmtId="0" fontId="6" fillId="7" borderId="24" xfId="0" applyFont="1" applyFill="1" applyBorder="1"/>
    <xf numFmtId="0" fontId="6" fillId="7" borderId="25" xfId="0" applyFont="1" applyFill="1" applyBorder="1" applyAlignment="1">
      <alignment horizontal="left" vertical="center"/>
    </xf>
    <xf numFmtId="0" fontId="6" fillId="7" borderId="26" xfId="0" applyFont="1" applyFill="1" applyBorder="1" applyAlignment="1">
      <alignment horizontal="center" vertical="center"/>
    </xf>
    <xf numFmtId="0" fontId="6" fillId="7" borderId="26" xfId="0" applyFont="1" applyFill="1" applyBorder="1"/>
    <xf numFmtId="0" fontId="6" fillId="7" borderId="27" xfId="0" applyFont="1" applyFill="1" applyBorder="1" applyAlignment="1">
      <alignment horizontal="center" vertical="center"/>
    </xf>
    <xf numFmtId="0" fontId="6" fillId="7" borderId="19" xfId="0" applyFont="1" applyFill="1" applyBorder="1" applyAlignment="1">
      <alignment horizontal="left" vertical="center"/>
    </xf>
    <xf numFmtId="0" fontId="6" fillId="7" borderId="20" xfId="0" applyFont="1" applyFill="1" applyBorder="1" applyAlignment="1">
      <alignment horizontal="center" vertical="center"/>
    </xf>
    <xf numFmtId="14" fontId="6" fillId="7" borderId="12" xfId="0" applyNumberFormat="1" applyFont="1" applyFill="1" applyBorder="1" applyAlignment="1">
      <alignment wrapText="1"/>
    </xf>
    <xf numFmtId="0" fontId="6" fillId="7" borderId="28" xfId="0" applyFont="1" applyFill="1" applyBorder="1"/>
    <xf numFmtId="0" fontId="6" fillId="7" borderId="29" xfId="0" applyFont="1" applyFill="1" applyBorder="1"/>
    <xf numFmtId="0" fontId="6" fillId="7" borderId="30" xfId="0" applyFont="1" applyFill="1" applyBorder="1"/>
    <xf numFmtId="0" fontId="6" fillId="7" borderId="31" xfId="0" applyFont="1" applyFill="1" applyBorder="1"/>
    <xf numFmtId="0" fontId="6" fillId="7" borderId="32" xfId="0" applyFont="1" applyFill="1" applyBorder="1" applyAlignment="1">
      <alignment horizontal="center" vertical="center"/>
    </xf>
    <xf numFmtId="0" fontId="6" fillId="7" borderId="32" xfId="0" applyFont="1" applyFill="1" applyBorder="1"/>
    <xf numFmtId="0" fontId="6" fillId="7" borderId="33" xfId="0" applyFont="1" applyFill="1" applyBorder="1" applyAlignment="1">
      <alignment horizontal="center" vertical="center"/>
    </xf>
    <xf numFmtId="0" fontId="6" fillId="7" borderId="14" xfId="0" applyFont="1" applyFill="1" applyBorder="1" applyAlignment="1">
      <alignment vertical="center"/>
    </xf>
    <xf numFmtId="0" fontId="6" fillId="7" borderId="31" xfId="0" applyFont="1" applyFill="1" applyBorder="1" applyAlignment="1">
      <alignment wrapText="1"/>
    </xf>
    <xf numFmtId="0" fontId="6" fillId="7" borderId="25" xfId="0" applyFont="1" applyFill="1" applyBorder="1" applyAlignment="1">
      <alignment horizontal="left" vertical="center" wrapText="1"/>
    </xf>
    <xf numFmtId="14" fontId="6" fillId="7" borderId="34" xfId="0" applyNumberFormat="1" applyFont="1" applyFill="1" applyBorder="1" applyAlignment="1">
      <alignment vertical="center" wrapText="1"/>
    </xf>
    <xf numFmtId="0" fontId="6" fillId="7" borderId="31" xfId="0" applyFont="1" applyFill="1" applyBorder="1" applyAlignment="1">
      <alignment horizontal="left" vertical="center" wrapText="1"/>
    </xf>
    <xf numFmtId="14" fontId="6" fillId="7" borderId="35" xfId="0" applyNumberFormat="1" applyFont="1" applyFill="1" applyBorder="1" applyAlignment="1">
      <alignment horizontal="center" vertical="center" wrapText="1"/>
    </xf>
    <xf numFmtId="0" fontId="6" fillId="7" borderId="21" xfId="0" applyFont="1" applyFill="1" applyBorder="1" applyAlignment="1">
      <alignment vertical="center"/>
    </xf>
    <xf numFmtId="0" fontId="6" fillId="7" borderId="36" xfId="0" applyFont="1" applyFill="1" applyBorder="1"/>
    <xf numFmtId="0" fontId="6" fillId="7" borderId="37" xfId="0" applyFont="1" applyFill="1" applyBorder="1"/>
    <xf numFmtId="0" fontId="6" fillId="7" borderId="34" xfId="0" applyFont="1" applyFill="1" applyBorder="1" applyAlignment="1">
      <alignment vertical="center"/>
    </xf>
    <xf numFmtId="0" fontId="6" fillId="7" borderId="35" xfId="0" applyFont="1" applyFill="1" applyBorder="1" applyAlignment="1">
      <alignment horizontal="center" vertical="center"/>
    </xf>
    <xf numFmtId="0" fontId="6" fillId="7" borderId="38" xfId="0" applyFont="1" applyFill="1" applyBorder="1" applyAlignment="1">
      <alignment horizontal="center" vertical="center"/>
    </xf>
    <xf numFmtId="14" fontId="6" fillId="7" borderId="39" xfId="0" applyNumberFormat="1" applyFont="1" applyFill="1" applyBorder="1" applyAlignment="1">
      <alignment vertical="center" wrapText="1"/>
    </xf>
    <xf numFmtId="14" fontId="6" fillId="7" borderId="40" xfId="0" applyNumberFormat="1" applyFont="1" applyFill="1" applyBorder="1" applyAlignment="1">
      <alignment vertical="center" wrapText="1"/>
    </xf>
    <xf numFmtId="14" fontId="6" fillId="7" borderId="41" xfId="0" applyNumberFormat="1" applyFont="1" applyFill="1" applyBorder="1" applyAlignment="1">
      <alignment vertical="center" wrapText="1"/>
    </xf>
    <xf numFmtId="14" fontId="6" fillId="7" borderId="42" xfId="0" applyNumberFormat="1" applyFont="1" applyFill="1" applyBorder="1" applyAlignment="1">
      <alignment horizontal="center" vertical="center" wrapText="1"/>
    </xf>
    <xf numFmtId="14" fontId="6" fillId="7" borderId="42" xfId="0" applyNumberFormat="1" applyFont="1" applyFill="1" applyBorder="1" applyAlignment="1">
      <alignment vertical="center" wrapText="1"/>
    </xf>
    <xf numFmtId="0" fontId="6" fillId="7" borderId="43" xfId="0" applyNumberFormat="1" applyFont="1" applyFill="1" applyBorder="1" applyAlignment="1">
      <alignment horizontal="center" vertical="center" wrapText="1"/>
    </xf>
    <xf numFmtId="14" fontId="6" fillId="7" borderId="28" xfId="0" applyNumberFormat="1" applyFont="1" applyFill="1" applyBorder="1" applyAlignment="1">
      <alignment vertical="center" wrapText="1"/>
    </xf>
    <xf numFmtId="14" fontId="6" fillId="7" borderId="24" xfId="0" applyNumberFormat="1" applyFont="1" applyFill="1" applyBorder="1" applyAlignment="1">
      <alignment vertical="center" wrapText="1"/>
    </xf>
    <xf numFmtId="14" fontId="6" fillId="7" borderId="25" xfId="0" applyNumberFormat="1" applyFont="1" applyFill="1" applyBorder="1" applyAlignment="1">
      <alignment vertical="center" wrapText="1"/>
    </xf>
    <xf numFmtId="14" fontId="6" fillId="7" borderId="26" xfId="0" applyNumberFormat="1" applyFont="1" applyFill="1" applyBorder="1" applyAlignment="1">
      <alignment horizontal="center" vertical="center" wrapText="1"/>
    </xf>
    <xf numFmtId="14" fontId="6" fillId="7" borderId="26" xfId="0" applyNumberFormat="1" applyFont="1" applyFill="1" applyBorder="1" applyAlignment="1">
      <alignment vertical="center" wrapText="1"/>
    </xf>
    <xf numFmtId="0" fontId="6" fillId="7" borderId="44" xfId="0" applyNumberFormat="1" applyFont="1" applyFill="1" applyBorder="1" applyAlignment="1">
      <alignment horizontal="center" vertical="center" wrapText="1"/>
    </xf>
    <xf numFmtId="14" fontId="6" fillId="7" borderId="36" xfId="0" applyNumberFormat="1" applyFont="1" applyFill="1" applyBorder="1" applyAlignment="1">
      <alignment vertical="center" wrapText="1"/>
    </xf>
    <xf numFmtId="14" fontId="6" fillId="7" borderId="37" xfId="0" applyNumberFormat="1" applyFont="1" applyFill="1" applyBorder="1" applyAlignment="1">
      <alignment vertical="center" wrapText="1"/>
    </xf>
    <xf numFmtId="14" fontId="6" fillId="7" borderId="35" xfId="0" applyNumberFormat="1" applyFont="1" applyFill="1" applyBorder="1" applyAlignment="1">
      <alignment vertical="center" wrapText="1"/>
    </xf>
    <xf numFmtId="0" fontId="6" fillId="7" borderId="38" xfId="0" applyNumberFormat="1" applyFont="1" applyFill="1" applyBorder="1" applyAlignment="1">
      <alignment horizontal="center" vertical="center" wrapText="1"/>
    </xf>
    <xf numFmtId="14" fontId="6" fillId="7" borderId="39" xfId="0" applyNumberFormat="1" applyFont="1" applyFill="1" applyBorder="1" applyAlignment="1">
      <alignment wrapText="1"/>
    </xf>
    <xf numFmtId="14" fontId="6" fillId="7" borderId="40" xfId="0" applyNumberFormat="1" applyFont="1" applyFill="1" applyBorder="1" applyAlignment="1">
      <alignment wrapText="1"/>
    </xf>
    <xf numFmtId="14" fontId="6" fillId="7" borderId="42" xfId="0" applyNumberFormat="1" applyFont="1" applyFill="1" applyBorder="1" applyAlignment="1">
      <alignment wrapText="1"/>
    </xf>
    <xf numFmtId="14" fontId="6" fillId="7" borderId="45" xfId="0" applyNumberFormat="1" applyFont="1" applyFill="1" applyBorder="1" applyAlignment="1">
      <alignment wrapText="1"/>
    </xf>
    <xf numFmtId="14" fontId="6" fillId="7" borderId="46" xfId="0" applyNumberFormat="1" applyFont="1" applyFill="1" applyBorder="1" applyAlignment="1">
      <alignment wrapText="1"/>
    </xf>
    <xf numFmtId="14" fontId="6" fillId="7" borderId="47" xfId="0" applyNumberFormat="1" applyFont="1" applyFill="1" applyBorder="1" applyAlignment="1">
      <alignment vertical="center" wrapText="1"/>
    </xf>
    <xf numFmtId="14" fontId="6" fillId="7" borderId="48" xfId="0" applyNumberFormat="1" applyFont="1" applyFill="1" applyBorder="1" applyAlignment="1">
      <alignment horizontal="center" vertical="center" wrapText="1"/>
    </xf>
    <xf numFmtId="14" fontId="6" fillId="7" borderId="48" xfId="0" applyNumberFormat="1" applyFont="1" applyFill="1" applyBorder="1" applyAlignment="1">
      <alignment wrapText="1"/>
    </xf>
    <xf numFmtId="0" fontId="6" fillId="7" borderId="49" xfId="0" applyNumberFormat="1" applyFont="1" applyFill="1" applyBorder="1" applyAlignment="1">
      <alignment horizontal="center" vertical="center" wrapText="1"/>
    </xf>
    <xf numFmtId="14" fontId="6" fillId="7" borderId="14" xfId="0" applyNumberFormat="1" applyFont="1" applyFill="1" applyBorder="1" applyAlignment="1">
      <alignment horizontal="left" vertical="center" wrapText="1"/>
    </xf>
    <xf numFmtId="14" fontId="6" fillId="7" borderId="15" xfId="0" applyNumberFormat="1"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5" xfId="0" applyFont="1" applyFill="1" applyBorder="1" applyAlignment="1">
      <alignment horizontal="left" vertical="center"/>
    </xf>
    <xf numFmtId="0" fontId="6" fillId="7" borderId="20" xfId="0" applyFont="1" applyFill="1" applyBorder="1" applyAlignment="1">
      <alignment horizontal="left" vertical="center"/>
    </xf>
    <xf numFmtId="0" fontId="6" fillId="7" borderId="20"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6" fillId="7" borderId="26" xfId="0" applyFont="1" applyFill="1" applyBorder="1" applyAlignment="1">
      <alignment horizontal="left" vertical="center" wrapText="1"/>
    </xf>
    <xf numFmtId="0" fontId="6" fillId="0" borderId="0" xfId="0" applyFont="1" applyAlignment="1">
      <alignment horizontal="center" vertical="center"/>
    </xf>
    <xf numFmtId="0" fontId="16" fillId="8" borderId="50" xfId="0" applyNumberFormat="1"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protection locked="0"/>
    </xf>
    <xf numFmtId="0" fontId="16" fillId="8" borderId="51" xfId="0" applyFont="1" applyFill="1" applyBorder="1" applyAlignment="1" applyProtection="1">
      <alignment horizontal="center" vertical="center"/>
      <protection locked="0"/>
    </xf>
    <xf numFmtId="0" fontId="6" fillId="8" borderId="52" xfId="0" applyFont="1" applyFill="1" applyBorder="1" applyProtection="1">
      <protection locked="0"/>
    </xf>
    <xf numFmtId="0" fontId="6" fillId="8" borderId="53" xfId="0" applyFont="1" applyFill="1" applyBorder="1" applyAlignment="1" applyProtection="1">
      <protection locked="0"/>
    </xf>
    <xf numFmtId="0" fontId="6" fillId="8" borderId="53" xfId="0" applyFont="1" applyFill="1" applyBorder="1" applyProtection="1">
      <protection locked="0"/>
    </xf>
    <xf numFmtId="14" fontId="6" fillId="8" borderId="52" xfId="0" applyNumberFormat="1" applyFont="1" applyFill="1" applyBorder="1" applyAlignment="1" applyProtection="1">
      <protection locked="0"/>
    </xf>
    <xf numFmtId="0" fontId="6" fillId="8" borderId="54" xfId="0" applyFont="1" applyFill="1" applyBorder="1" applyAlignment="1" applyProtection="1">
      <protection locked="0"/>
    </xf>
    <xf numFmtId="0" fontId="6" fillId="8" borderId="54" xfId="0" applyFont="1" applyFill="1" applyBorder="1" applyProtection="1">
      <protection locked="0"/>
    </xf>
    <xf numFmtId="0" fontId="6" fillId="8" borderId="55" xfId="0" applyFont="1" applyFill="1" applyBorder="1" applyProtection="1">
      <protection locked="0"/>
    </xf>
    <xf numFmtId="0" fontId="16" fillId="8" borderId="56" xfId="0" applyNumberFormat="1" applyFont="1" applyFill="1" applyBorder="1" applyAlignment="1" applyProtection="1">
      <alignment horizontal="center" vertical="center" wrapText="1"/>
      <protection locked="0"/>
    </xf>
    <xf numFmtId="0" fontId="6" fillId="8" borderId="55" xfId="0" applyFont="1" applyFill="1" applyBorder="1" applyAlignment="1" applyProtection="1">
      <protection locked="0"/>
    </xf>
    <xf numFmtId="0" fontId="6" fillId="8" borderId="57" xfId="0" applyFont="1" applyFill="1" applyBorder="1" applyProtection="1">
      <protection locked="0"/>
    </xf>
    <xf numFmtId="0" fontId="16" fillId="8" borderId="5" xfId="0" applyNumberFormat="1" applyFont="1" applyFill="1" applyBorder="1" applyAlignment="1" applyProtection="1">
      <alignment horizontal="center" vertical="center" wrapText="1"/>
      <protection locked="0"/>
    </xf>
    <xf numFmtId="14" fontId="6" fillId="8" borderId="54" xfId="0" applyNumberFormat="1" applyFont="1" applyFill="1" applyBorder="1" applyAlignment="1" applyProtection="1">
      <protection locked="0"/>
    </xf>
    <xf numFmtId="0" fontId="16" fillId="8" borderId="58" xfId="0" applyNumberFormat="1" applyFont="1" applyFill="1" applyBorder="1" applyAlignment="1" applyProtection="1">
      <alignment horizontal="center" vertical="center" wrapText="1"/>
      <protection locked="0"/>
    </xf>
    <xf numFmtId="14" fontId="6" fillId="8" borderId="55" xfId="0" applyNumberFormat="1" applyFont="1" applyFill="1" applyBorder="1" applyAlignment="1" applyProtection="1">
      <protection locked="0"/>
    </xf>
    <xf numFmtId="0" fontId="7" fillId="7" borderId="13" xfId="0" applyFont="1" applyFill="1" applyBorder="1"/>
    <xf numFmtId="0" fontId="7" fillId="7" borderId="12" xfId="0" applyFont="1" applyFill="1" applyBorder="1"/>
    <xf numFmtId="0" fontId="6" fillId="7" borderId="34" xfId="0" applyFont="1" applyFill="1" applyBorder="1" applyAlignment="1">
      <alignment horizontal="left" vertical="center" wrapText="1"/>
    </xf>
    <xf numFmtId="0" fontId="6" fillId="7" borderId="35" xfId="0" applyFont="1" applyFill="1" applyBorder="1" applyAlignment="1">
      <alignment horizontal="left" vertical="center" wrapText="1"/>
    </xf>
    <xf numFmtId="0" fontId="7" fillId="0" borderId="0" xfId="0" applyFont="1" applyAlignment="1" applyProtection="1">
      <alignment vertical="center"/>
      <protection locked="0"/>
    </xf>
    <xf numFmtId="0" fontId="16" fillId="8" borderId="58" xfId="0" applyFont="1" applyFill="1" applyBorder="1" applyAlignment="1" applyProtection="1">
      <alignment horizontal="center" vertical="center"/>
      <protection locked="0"/>
    </xf>
    <xf numFmtId="0" fontId="6" fillId="7" borderId="24" xfId="0" applyFont="1" applyFill="1" applyBorder="1" applyAlignment="1">
      <alignment wrapText="1"/>
    </xf>
    <xf numFmtId="0" fontId="6" fillId="7" borderId="18" xfId="0" applyFont="1" applyFill="1" applyBorder="1" applyAlignment="1">
      <alignment wrapText="1"/>
    </xf>
    <xf numFmtId="14" fontId="6" fillId="7" borderId="21" xfId="0" applyNumberFormat="1" applyFont="1" applyFill="1" applyBorder="1" applyAlignment="1">
      <alignment vertical="center" wrapText="1"/>
    </xf>
    <xf numFmtId="14" fontId="6" fillId="7" borderId="22" xfId="0" applyNumberFormat="1" applyFont="1" applyFill="1" applyBorder="1" applyAlignment="1">
      <alignment horizontal="center" vertical="center" wrapText="1"/>
    </xf>
    <xf numFmtId="0" fontId="6" fillId="7" borderId="59" xfId="0" applyNumberFormat="1" applyFont="1" applyFill="1" applyBorder="1" applyAlignment="1">
      <alignment horizontal="center" vertical="center" wrapText="1"/>
    </xf>
    <xf numFmtId="0" fontId="8" fillId="0" borderId="60" xfId="0" applyFont="1" applyBorder="1"/>
    <xf numFmtId="0" fontId="8" fillId="3" borderId="9" xfId="0" applyFont="1" applyFill="1" applyBorder="1"/>
    <xf numFmtId="0" fontId="6" fillId="0" borderId="60" xfId="0" applyFont="1" applyBorder="1"/>
    <xf numFmtId="0" fontId="6" fillId="7" borderId="61" xfId="0" applyFont="1" applyFill="1" applyBorder="1"/>
    <xf numFmtId="14" fontId="6" fillId="7" borderId="19" xfId="0" applyNumberFormat="1" applyFont="1" applyFill="1" applyBorder="1" applyAlignment="1">
      <alignment vertical="center" wrapText="1"/>
    </xf>
    <xf numFmtId="0" fontId="8" fillId="3" borderId="62" xfId="0" applyFont="1" applyFill="1" applyBorder="1"/>
    <xf numFmtId="14" fontId="6" fillId="7" borderId="17" xfId="0" applyNumberFormat="1" applyFont="1" applyFill="1" applyBorder="1" applyAlignment="1">
      <alignment wrapText="1"/>
    </xf>
    <xf numFmtId="14" fontId="6" fillId="7" borderId="18" xfId="0" applyNumberFormat="1" applyFont="1" applyFill="1" applyBorder="1" applyAlignment="1">
      <alignment wrapText="1"/>
    </xf>
    <xf numFmtId="14" fontId="6" fillId="7" borderId="21" xfId="0" applyNumberFormat="1" applyFont="1" applyFill="1" applyBorder="1" applyAlignment="1">
      <alignment horizontal="left" vertical="center" wrapText="1"/>
    </xf>
    <xf numFmtId="14" fontId="6" fillId="7" borderId="20" xfId="0" applyNumberFormat="1" applyFont="1" applyFill="1" applyBorder="1" applyAlignment="1">
      <alignment horizontal="left" vertical="center" wrapText="1"/>
    </xf>
    <xf numFmtId="0" fontId="6" fillId="7" borderId="63" xfId="0" applyNumberFormat="1" applyFont="1" applyFill="1" applyBorder="1" applyAlignment="1">
      <alignment horizontal="center" vertical="center" wrapText="1"/>
    </xf>
    <xf numFmtId="0" fontId="8" fillId="3" borderId="4" xfId="0" applyFont="1" applyFill="1" applyBorder="1"/>
    <xf numFmtId="14" fontId="6" fillId="7" borderId="61" xfId="0" applyNumberFormat="1" applyFont="1" applyFill="1" applyBorder="1" applyAlignment="1">
      <alignment wrapText="1"/>
    </xf>
    <xf numFmtId="14" fontId="6" fillId="7" borderId="0" xfId="0" applyNumberFormat="1" applyFont="1" applyFill="1" applyBorder="1" applyAlignment="1">
      <alignment wrapText="1"/>
    </xf>
    <xf numFmtId="14" fontId="6" fillId="7" borderId="22" xfId="0" applyNumberFormat="1" applyFont="1" applyFill="1" applyBorder="1" applyAlignment="1">
      <alignment horizontal="left" vertical="center" wrapText="1"/>
    </xf>
    <xf numFmtId="14" fontId="6" fillId="7" borderId="20" xfId="0" applyNumberFormat="1" applyFont="1" applyFill="1" applyBorder="1" applyAlignment="1">
      <alignment horizontal="center" vertical="center" wrapText="1"/>
    </xf>
    <xf numFmtId="0" fontId="6" fillId="7" borderId="64" xfId="0" applyFont="1" applyFill="1" applyBorder="1" applyAlignment="1">
      <alignment wrapText="1"/>
    </xf>
    <xf numFmtId="14" fontId="6" fillId="7" borderId="64" xfId="0" applyNumberFormat="1" applyFont="1" applyFill="1" applyBorder="1" applyAlignment="1">
      <alignment wrapText="1"/>
    </xf>
    <xf numFmtId="14" fontId="6" fillId="7" borderId="28" xfId="0" applyNumberFormat="1" applyFont="1" applyFill="1" applyBorder="1" applyAlignment="1">
      <alignment wrapText="1"/>
    </xf>
    <xf numFmtId="14" fontId="6" fillId="7" borderId="24" xfId="0" applyNumberFormat="1" applyFont="1" applyFill="1" applyBorder="1" applyAlignment="1">
      <alignment wrapText="1"/>
    </xf>
    <xf numFmtId="14" fontId="6" fillId="7" borderId="26" xfId="0" applyNumberFormat="1" applyFont="1" applyFill="1" applyBorder="1" applyAlignment="1">
      <alignment horizontal="left" vertical="center" wrapText="1"/>
    </xf>
    <xf numFmtId="14" fontId="6" fillId="7" borderId="62" xfId="0" applyNumberFormat="1" applyFont="1" applyFill="1" applyBorder="1" applyAlignment="1">
      <alignment wrapText="1"/>
    </xf>
    <xf numFmtId="14" fontId="6" fillId="7" borderId="65" xfId="0" applyNumberFormat="1" applyFont="1" applyFill="1" applyBorder="1" applyAlignment="1">
      <alignment vertical="center" wrapText="1"/>
    </xf>
    <xf numFmtId="14" fontId="6" fillId="7" borderId="65" xfId="0" applyNumberFormat="1" applyFont="1" applyFill="1" applyBorder="1" applyAlignment="1">
      <alignment horizontal="left" vertical="center" wrapText="1"/>
    </xf>
    <xf numFmtId="14" fontId="6" fillId="7" borderId="66" xfId="0" applyNumberFormat="1" applyFont="1" applyFill="1" applyBorder="1" applyAlignment="1">
      <alignment horizontal="center" vertical="center" wrapText="1"/>
    </xf>
    <xf numFmtId="14" fontId="6" fillId="7" borderId="66" xfId="0" applyNumberFormat="1" applyFont="1" applyFill="1" applyBorder="1" applyAlignment="1">
      <alignment horizontal="left" vertical="center" wrapText="1"/>
    </xf>
    <xf numFmtId="0" fontId="6" fillId="7" borderId="67" xfId="0" applyNumberFormat="1" applyFont="1" applyFill="1" applyBorder="1" applyAlignment="1">
      <alignment horizontal="center" vertical="center" wrapText="1"/>
    </xf>
    <xf numFmtId="14" fontId="6" fillId="7" borderId="68" xfId="0" applyNumberFormat="1" applyFont="1" applyFill="1" applyBorder="1" applyAlignment="1">
      <alignment horizontal="center" vertical="center" wrapText="1"/>
    </xf>
    <xf numFmtId="14" fontId="6" fillId="7" borderId="4" xfId="0" applyNumberFormat="1" applyFont="1" applyFill="1" applyBorder="1" applyAlignment="1">
      <alignment wrapText="1"/>
    </xf>
    <xf numFmtId="14" fontId="6" fillId="7" borderId="9" xfId="0" applyNumberFormat="1" applyFont="1" applyFill="1" applyBorder="1" applyAlignment="1">
      <alignment wrapText="1"/>
    </xf>
    <xf numFmtId="14" fontId="6" fillId="7" borderId="69" xfId="0" applyNumberFormat="1" applyFont="1" applyFill="1" applyBorder="1" applyAlignment="1">
      <alignment wrapText="1"/>
    </xf>
    <xf numFmtId="14" fontId="6" fillId="7" borderId="70" xfId="0" applyNumberFormat="1" applyFont="1" applyFill="1" applyBorder="1" applyAlignment="1">
      <alignment vertical="center" wrapText="1"/>
    </xf>
    <xf numFmtId="14" fontId="6" fillId="7" borderId="71" xfId="0" applyNumberFormat="1" applyFont="1" applyFill="1" applyBorder="1" applyAlignment="1">
      <alignment wrapText="1"/>
    </xf>
    <xf numFmtId="14" fontId="6" fillId="7" borderId="42" xfId="0" applyNumberFormat="1" applyFont="1" applyFill="1" applyBorder="1" applyAlignment="1">
      <alignment horizontal="left" vertical="center" wrapText="1"/>
    </xf>
    <xf numFmtId="14" fontId="6" fillId="0" borderId="60" xfId="0" applyNumberFormat="1" applyFont="1" applyBorder="1" applyAlignment="1">
      <alignment wrapText="1"/>
    </xf>
    <xf numFmtId="14" fontId="6" fillId="7" borderId="47" xfId="0" applyNumberFormat="1" applyFont="1" applyFill="1" applyBorder="1" applyAlignment="1">
      <alignment horizontal="left" vertical="center" wrapText="1"/>
    </xf>
    <xf numFmtId="14" fontId="6" fillId="7" borderId="48" xfId="0" applyNumberFormat="1" applyFont="1" applyFill="1" applyBorder="1" applyAlignment="1">
      <alignment horizontal="left" vertical="center" wrapText="1"/>
    </xf>
    <xf numFmtId="0" fontId="6" fillId="0" borderId="0" xfId="0" applyFont="1" applyBorder="1"/>
    <xf numFmtId="0" fontId="6" fillId="0" borderId="0" xfId="0" applyFont="1" applyAlignment="1">
      <alignment vertical="top"/>
    </xf>
    <xf numFmtId="0" fontId="6" fillId="7" borderId="61" xfId="0" applyFont="1" applyFill="1" applyBorder="1" applyAlignment="1">
      <alignment vertical="top"/>
    </xf>
    <xf numFmtId="0" fontId="6" fillId="7" borderId="18" xfId="0" applyFont="1" applyFill="1" applyBorder="1" applyAlignment="1">
      <alignment vertical="top"/>
    </xf>
    <xf numFmtId="14" fontId="6" fillId="7" borderId="21" xfId="0" applyNumberFormat="1" applyFont="1" applyFill="1" applyBorder="1" applyAlignment="1">
      <alignment horizontal="left" vertical="center"/>
    </xf>
    <xf numFmtId="0" fontId="6" fillId="7" borderId="19" xfId="0" applyNumberFormat="1" applyFont="1" applyFill="1" applyBorder="1" applyAlignment="1">
      <alignment horizontal="left" vertical="center" wrapText="1"/>
    </xf>
    <xf numFmtId="14" fontId="6" fillId="7" borderId="22" xfId="0" applyNumberFormat="1" applyFont="1" applyFill="1" applyBorder="1" applyAlignment="1">
      <alignment horizontal="center" vertical="center"/>
    </xf>
    <xf numFmtId="14" fontId="6" fillId="7" borderId="72" xfId="0" applyNumberFormat="1" applyFont="1" applyFill="1" applyBorder="1" applyAlignment="1">
      <alignment wrapText="1"/>
    </xf>
    <xf numFmtId="14" fontId="6" fillId="7" borderId="21" xfId="0" applyNumberFormat="1" applyFont="1" applyFill="1" applyBorder="1" applyAlignment="1">
      <alignment horizontal="left" vertical="center" wrapText="1" readingOrder="1"/>
    </xf>
    <xf numFmtId="14" fontId="6" fillId="7" borderId="42" xfId="0" applyNumberFormat="1" applyFont="1" applyFill="1" applyBorder="1" applyAlignment="1">
      <alignment horizontal="left" vertical="center" wrapText="1" readingOrder="1"/>
    </xf>
    <xf numFmtId="0" fontId="6" fillId="7" borderId="13" xfId="0" applyFont="1" applyFill="1" applyBorder="1" applyAlignment="1">
      <alignment wrapText="1"/>
    </xf>
    <xf numFmtId="14" fontId="6" fillId="7" borderId="73" xfId="0" applyNumberFormat="1" applyFont="1" applyFill="1" applyBorder="1" applyAlignment="1">
      <alignment horizontal="center" vertical="center" wrapText="1"/>
    </xf>
    <xf numFmtId="14" fontId="6" fillId="7" borderId="74" xfId="0" applyNumberFormat="1" applyFont="1" applyFill="1" applyBorder="1" applyAlignment="1">
      <alignment horizontal="left" vertical="center" wrapText="1" readingOrder="1"/>
    </xf>
    <xf numFmtId="0" fontId="17" fillId="0" borderId="42" xfId="0" applyFont="1" applyBorder="1" applyAlignment="1">
      <alignment horizontal="center" vertical="center" wrapText="1"/>
    </xf>
    <xf numFmtId="14" fontId="6" fillId="7" borderId="41" xfId="0" applyNumberFormat="1" applyFont="1" applyFill="1" applyBorder="1" applyAlignment="1">
      <alignment horizontal="left" vertical="center" wrapText="1"/>
    </xf>
    <xf numFmtId="0" fontId="17" fillId="0" borderId="26" xfId="0" applyFont="1" applyBorder="1" applyAlignment="1">
      <alignment horizontal="center" vertical="center" wrapText="1"/>
    </xf>
    <xf numFmtId="0" fontId="17" fillId="0" borderId="21" xfId="0" applyFont="1" applyBorder="1" applyAlignment="1">
      <alignment horizontal="center" vertical="center" wrapText="1"/>
    </xf>
    <xf numFmtId="14" fontId="6" fillId="7" borderId="25" xfId="0" applyNumberFormat="1" applyFont="1" applyFill="1" applyBorder="1" applyAlignment="1">
      <alignment horizontal="left" vertical="center" wrapText="1"/>
    </xf>
    <xf numFmtId="14" fontId="6" fillId="7" borderId="27" xfId="0" applyNumberFormat="1" applyFont="1" applyFill="1" applyBorder="1" applyAlignment="1">
      <alignment horizontal="left" vertical="center" wrapText="1"/>
    </xf>
    <xf numFmtId="14" fontId="6" fillId="7" borderId="73" xfId="0" applyNumberFormat="1" applyFont="1" applyFill="1" applyBorder="1" applyAlignment="1">
      <alignment horizontal="left" vertical="center" wrapText="1" readingOrder="1"/>
    </xf>
    <xf numFmtId="14" fontId="6" fillId="7" borderId="73" xfId="0" applyNumberFormat="1" applyFont="1" applyFill="1" applyBorder="1" applyAlignment="1">
      <alignment horizontal="left" vertical="center" wrapText="1"/>
    </xf>
    <xf numFmtId="0" fontId="6" fillId="7" borderId="75" xfId="0" applyNumberFormat="1" applyFont="1" applyFill="1" applyBorder="1" applyAlignment="1">
      <alignment horizontal="center" vertical="center" wrapText="1"/>
    </xf>
    <xf numFmtId="14" fontId="6" fillId="7" borderId="26" xfId="0" applyNumberFormat="1" applyFont="1" applyFill="1" applyBorder="1" applyAlignment="1">
      <alignment horizontal="left" vertical="center" wrapText="1" readingOrder="1"/>
    </xf>
    <xf numFmtId="0" fontId="6" fillId="7" borderId="76" xfId="0" applyNumberFormat="1" applyFont="1" applyFill="1" applyBorder="1" applyAlignment="1">
      <alignment horizontal="center" vertical="center" wrapText="1"/>
    </xf>
    <xf numFmtId="14" fontId="6" fillId="7" borderId="16" xfId="0" applyNumberFormat="1" applyFont="1" applyFill="1" applyBorder="1" applyAlignment="1">
      <alignment horizontal="left" vertical="center" wrapText="1" readingOrder="1"/>
    </xf>
    <xf numFmtId="0" fontId="18" fillId="7" borderId="15" xfId="0" applyFont="1" applyFill="1" applyBorder="1" applyAlignment="1">
      <alignment horizontal="center" vertical="center" wrapText="1"/>
    </xf>
    <xf numFmtId="14" fontId="6" fillId="7" borderId="13" xfId="0" applyNumberFormat="1" applyFont="1" applyFill="1" applyBorder="1" applyAlignment="1">
      <alignment horizontal="left" vertical="center" wrapText="1"/>
    </xf>
    <xf numFmtId="0" fontId="18" fillId="7" borderId="22" xfId="0" applyFont="1" applyFill="1" applyBorder="1" applyAlignment="1">
      <alignment horizontal="center" vertical="center" wrapText="1"/>
    </xf>
    <xf numFmtId="0" fontId="6" fillId="7" borderId="24" xfId="0" applyFont="1" applyFill="1" applyBorder="1" applyAlignment="1">
      <alignment horizontal="left" vertical="center" wrapText="1"/>
    </xf>
    <xf numFmtId="0" fontId="18" fillId="7" borderId="26" xfId="0" applyFont="1" applyFill="1" applyBorder="1" applyAlignment="1">
      <alignment horizontal="center" vertical="center" wrapText="1"/>
    </xf>
    <xf numFmtId="14" fontId="6" fillId="7" borderId="23" xfId="0" applyNumberFormat="1" applyFont="1" applyFill="1" applyBorder="1" applyAlignment="1">
      <alignment horizontal="left" vertical="center" wrapText="1"/>
    </xf>
    <xf numFmtId="0" fontId="6" fillId="7" borderId="18" xfId="0" applyFont="1" applyFill="1" applyBorder="1" applyAlignment="1">
      <alignment horizontal="left" vertical="center" wrapText="1"/>
    </xf>
    <xf numFmtId="14" fontId="6" fillId="7" borderId="0" xfId="0" applyNumberFormat="1" applyFont="1" applyFill="1" applyBorder="1" applyAlignment="1">
      <alignment vertical="center" wrapText="1"/>
    </xf>
    <xf numFmtId="14" fontId="6" fillId="7" borderId="14" xfId="0" applyNumberFormat="1" applyFont="1" applyFill="1" applyBorder="1" applyAlignment="1">
      <alignment horizontal="center" vertical="center" wrapText="1"/>
    </xf>
    <xf numFmtId="14" fontId="6" fillId="7" borderId="59" xfId="0" applyNumberFormat="1" applyFont="1" applyFill="1" applyBorder="1" applyAlignment="1">
      <alignment horizontal="left" vertical="center" wrapText="1"/>
    </xf>
    <xf numFmtId="14" fontId="6" fillId="7" borderId="14" xfId="0" applyNumberFormat="1" applyFont="1" applyFill="1" applyBorder="1" applyAlignment="1">
      <alignment horizontal="left" vertical="center"/>
    </xf>
    <xf numFmtId="14" fontId="6" fillId="8" borderId="52" xfId="0" applyNumberFormat="1" applyFont="1" applyFill="1" applyBorder="1" applyAlignment="1" applyProtection="1">
      <alignment wrapText="1"/>
      <protection locked="0"/>
    </xf>
    <xf numFmtId="0" fontId="6" fillId="8" borderId="54" xfId="0" applyFont="1" applyFill="1" applyBorder="1" applyAlignment="1" applyProtection="1">
      <alignment wrapText="1"/>
      <protection locked="0"/>
    </xf>
    <xf numFmtId="0" fontId="16" fillId="8" borderId="5" xfId="0" applyFont="1" applyFill="1" applyBorder="1" applyAlignment="1" applyProtection="1">
      <alignment horizontal="center" vertical="center" wrapText="1"/>
      <protection locked="0"/>
    </xf>
    <xf numFmtId="0" fontId="16" fillId="8" borderId="51" xfId="0" applyFont="1" applyFill="1" applyBorder="1" applyAlignment="1" applyProtection="1">
      <alignment horizontal="center" vertical="center" wrapText="1"/>
      <protection locked="0"/>
    </xf>
    <xf numFmtId="0" fontId="6" fillId="8" borderId="53" xfId="0" applyFont="1" applyFill="1" applyBorder="1" applyAlignment="1" applyProtection="1">
      <alignment wrapText="1"/>
      <protection locked="0"/>
    </xf>
    <xf numFmtId="0" fontId="6" fillId="0" borderId="0" xfId="0" applyFont="1" applyProtection="1">
      <protection locked="0"/>
    </xf>
    <xf numFmtId="0" fontId="16" fillId="8" borderId="77" xfId="0" applyNumberFormat="1" applyFont="1" applyFill="1" applyBorder="1" applyAlignment="1" applyProtection="1">
      <alignment horizontal="center" vertical="center" wrapText="1"/>
      <protection locked="0"/>
    </xf>
    <xf numFmtId="0" fontId="16" fillId="8" borderId="51" xfId="0" applyNumberFormat="1" applyFont="1" applyFill="1" applyBorder="1" applyAlignment="1" applyProtection="1">
      <alignment horizontal="center" vertical="center" wrapText="1"/>
      <protection locked="0"/>
    </xf>
    <xf numFmtId="14" fontId="6" fillId="8" borderId="53" xfId="0" applyNumberFormat="1" applyFont="1" applyFill="1" applyBorder="1" applyAlignment="1" applyProtection="1">
      <alignment wrapText="1"/>
      <protection locked="0"/>
    </xf>
    <xf numFmtId="14" fontId="6" fillId="8" borderId="78" xfId="0" applyNumberFormat="1" applyFont="1" applyFill="1" applyBorder="1" applyAlignment="1" applyProtection="1">
      <alignment wrapText="1"/>
      <protection locked="0"/>
    </xf>
    <xf numFmtId="0" fontId="16" fillId="8" borderId="6" xfId="0" applyNumberFormat="1" applyFont="1" applyFill="1" applyBorder="1" applyAlignment="1" applyProtection="1">
      <alignment horizontal="center" vertical="center" wrapText="1"/>
      <protection locked="0"/>
    </xf>
    <xf numFmtId="14" fontId="6" fillId="8" borderId="54" xfId="0" applyNumberFormat="1" applyFont="1" applyFill="1" applyBorder="1" applyAlignment="1" applyProtection="1">
      <alignment wrapText="1"/>
      <protection locked="0"/>
    </xf>
    <xf numFmtId="14" fontId="6" fillId="8" borderId="55" xfId="0" applyNumberFormat="1" applyFont="1" applyFill="1" applyBorder="1" applyAlignment="1" applyProtection="1">
      <alignment wrapText="1"/>
      <protection locked="0"/>
    </xf>
    <xf numFmtId="10" fontId="12" fillId="4" borderId="5" xfId="0" applyNumberFormat="1" applyFont="1" applyFill="1" applyBorder="1" applyAlignment="1">
      <alignment horizontal="center" vertical="center"/>
    </xf>
    <xf numFmtId="0" fontId="7" fillId="0" borderId="0" xfId="0" applyFont="1" applyAlignment="1">
      <alignment wrapText="1"/>
    </xf>
    <xf numFmtId="0" fontId="10" fillId="4" borderId="6" xfId="0" applyFont="1" applyFill="1" applyBorder="1" applyAlignment="1">
      <alignment horizontal="center" vertical="center" wrapText="1"/>
    </xf>
    <xf numFmtId="0" fontId="7" fillId="4" borderId="8" xfId="0" applyFont="1" applyFill="1" applyBorder="1" applyAlignment="1">
      <alignment vertical="center" wrapText="1"/>
    </xf>
    <xf numFmtId="0" fontId="8" fillId="0" borderId="0" xfId="0" applyFont="1" applyAlignment="1">
      <alignment wrapText="1"/>
    </xf>
    <xf numFmtId="0" fontId="8" fillId="3" borderId="8" xfId="0" applyFont="1" applyFill="1" applyBorder="1" applyAlignment="1">
      <alignment wrapText="1"/>
    </xf>
    <xf numFmtId="0" fontId="13" fillId="3" borderId="9" xfId="0" applyFont="1" applyFill="1" applyBorder="1" applyAlignment="1">
      <alignment vertical="center" wrapText="1"/>
    </xf>
    <xf numFmtId="0" fontId="7" fillId="4" borderId="7" xfId="0" applyFont="1" applyFill="1" applyBorder="1" applyAlignment="1">
      <alignment vertical="center" wrapText="1"/>
    </xf>
    <xf numFmtId="0" fontId="7" fillId="6" borderId="5" xfId="0" applyFont="1" applyFill="1" applyBorder="1" applyAlignment="1">
      <alignment horizontal="center" vertical="center"/>
    </xf>
    <xf numFmtId="0" fontId="6" fillId="0" borderId="0" xfId="0" applyFont="1" applyAlignment="1">
      <alignment wrapText="1"/>
    </xf>
    <xf numFmtId="0" fontId="11" fillId="5" borderId="5" xfId="0" applyFont="1" applyFill="1" applyBorder="1" applyAlignment="1">
      <alignment horizontal="center" vertical="center" wrapText="1"/>
    </xf>
    <xf numFmtId="0" fontId="7" fillId="4" borderId="7" xfId="0" applyFont="1" applyFill="1" applyBorder="1" applyAlignment="1">
      <alignment horizontal="left" vertical="center" wrapText="1"/>
    </xf>
    <xf numFmtId="0" fontId="19" fillId="8" borderId="52" xfId="0" applyNumberFormat="1" applyFont="1" applyFill="1" applyBorder="1" applyAlignment="1" applyProtection="1">
      <alignment horizontal="center" vertical="center" wrapText="1"/>
      <protection locked="0"/>
    </xf>
    <xf numFmtId="14" fontId="6" fillId="7" borderId="36" xfId="0" applyNumberFormat="1" applyFont="1" applyFill="1" applyBorder="1" applyAlignment="1">
      <alignment wrapText="1"/>
    </xf>
    <xf numFmtId="14" fontId="6" fillId="7" borderId="37" xfId="0" applyNumberFormat="1" applyFont="1" applyFill="1" applyBorder="1" applyAlignment="1">
      <alignment wrapText="1"/>
    </xf>
    <xf numFmtId="14" fontId="6" fillId="7" borderId="34" xfId="0" applyNumberFormat="1" applyFont="1" applyFill="1" applyBorder="1" applyAlignment="1">
      <alignment horizontal="left" vertical="center" wrapText="1"/>
    </xf>
    <xf numFmtId="14" fontId="6" fillId="7" borderId="35" xfId="0" applyNumberFormat="1" applyFont="1" applyFill="1" applyBorder="1" applyAlignment="1">
      <alignment horizontal="left" vertical="center" wrapText="1"/>
    </xf>
    <xf numFmtId="0" fontId="19" fillId="8" borderId="57" xfId="0" applyNumberFormat="1" applyFont="1" applyFill="1" applyBorder="1" applyAlignment="1" applyProtection="1">
      <alignment horizontal="center" vertical="center" wrapText="1"/>
      <protection locked="0"/>
    </xf>
    <xf numFmtId="14" fontId="6" fillId="7" borderId="30" xfId="0" applyNumberFormat="1" applyFont="1" applyFill="1" applyBorder="1" applyAlignment="1">
      <alignment wrapText="1"/>
    </xf>
    <xf numFmtId="14" fontId="6" fillId="7" borderId="31" xfId="0" applyNumberFormat="1" applyFont="1" applyFill="1" applyBorder="1" applyAlignment="1">
      <alignment vertical="center" wrapText="1"/>
    </xf>
    <xf numFmtId="14" fontId="6" fillId="7" borderId="32" xfId="0" applyNumberFormat="1" applyFont="1" applyFill="1" applyBorder="1" applyAlignment="1">
      <alignment horizontal="left" vertical="center" wrapText="1"/>
    </xf>
    <xf numFmtId="0" fontId="18" fillId="7" borderId="32" xfId="0" applyFont="1" applyFill="1" applyBorder="1" applyAlignment="1">
      <alignment horizontal="center" vertical="center" wrapText="1"/>
    </xf>
    <xf numFmtId="0" fontId="6" fillId="7" borderId="79" xfId="0" applyNumberFormat="1" applyFont="1" applyFill="1" applyBorder="1" applyAlignment="1">
      <alignment horizontal="center" vertical="center" wrapText="1"/>
    </xf>
    <xf numFmtId="0" fontId="20" fillId="4" borderId="5" xfId="0" applyFont="1" applyFill="1" applyBorder="1" applyAlignment="1">
      <alignment horizontal="center" vertical="center"/>
    </xf>
    <xf numFmtId="0" fontId="6" fillId="7" borderId="30" xfId="0" applyFont="1" applyFill="1" applyBorder="1" applyAlignment="1">
      <alignment wrapText="1"/>
    </xf>
    <xf numFmtId="14" fontId="6" fillId="7" borderId="32" xfId="0" applyNumberFormat="1" applyFont="1" applyFill="1" applyBorder="1" applyAlignment="1">
      <alignment horizontal="center" vertical="center" wrapText="1"/>
    </xf>
    <xf numFmtId="0" fontId="6" fillId="7" borderId="32" xfId="0" applyFont="1" applyFill="1" applyBorder="1" applyAlignment="1">
      <alignment horizontal="left" vertical="center" wrapText="1"/>
    </xf>
    <xf numFmtId="0" fontId="6" fillId="0" borderId="0" xfId="0" applyFont="1" applyBorder="1" applyAlignment="1">
      <alignment horizontal="center" vertical="center"/>
    </xf>
    <xf numFmtId="14" fontId="6" fillId="7" borderId="38" xfId="0" applyNumberFormat="1" applyFont="1" applyFill="1" applyBorder="1" applyAlignment="1">
      <alignment horizontal="left" vertical="center" wrapText="1" readingOrder="1"/>
    </xf>
    <xf numFmtId="0" fontId="18" fillId="7" borderId="35" xfId="0" applyFont="1" applyFill="1" applyBorder="1" applyAlignment="1">
      <alignment horizontal="center" vertical="center" wrapText="1"/>
    </xf>
    <xf numFmtId="0" fontId="21" fillId="0" borderId="0" xfId="0" applyFont="1"/>
    <xf numFmtId="10" fontId="0" fillId="9" borderId="80" xfId="0" applyNumberFormat="1" applyFill="1" applyBorder="1"/>
    <xf numFmtId="10" fontId="0" fillId="9" borderId="43" xfId="0" applyNumberFormat="1" applyFill="1" applyBorder="1"/>
    <xf numFmtId="10" fontId="0" fillId="0" borderId="81" xfId="0" applyNumberFormat="1" applyBorder="1" applyProtection="1">
      <protection locked="0"/>
    </xf>
    <xf numFmtId="10" fontId="0" fillId="9" borderId="44" xfId="0" applyNumberFormat="1" applyFill="1" applyBorder="1"/>
    <xf numFmtId="10" fontId="0" fillId="0" borderId="82" xfId="0" applyNumberFormat="1" applyBorder="1" applyProtection="1">
      <protection locked="0"/>
    </xf>
    <xf numFmtId="10" fontId="0" fillId="9" borderId="83" xfId="0" applyNumberFormat="1" applyFill="1" applyBorder="1"/>
    <xf numFmtId="0" fontId="21" fillId="0" borderId="8" xfId="0" applyFont="1" applyBorder="1" applyAlignment="1">
      <alignment horizontal="center" vertical="center"/>
    </xf>
    <xf numFmtId="0" fontId="21" fillId="0" borderId="5" xfId="0" applyFont="1" applyBorder="1" applyAlignment="1">
      <alignment horizontal="center" vertical="center"/>
    </xf>
    <xf numFmtId="14" fontId="22" fillId="8" borderId="52" xfId="0" applyNumberFormat="1" applyFont="1" applyFill="1" applyBorder="1" applyAlignment="1" applyProtection="1">
      <alignment horizontal="center" vertical="center" wrapText="1"/>
      <protection locked="0"/>
    </xf>
    <xf numFmtId="14" fontId="6" fillId="8" borderId="57" xfId="0" applyNumberFormat="1" applyFont="1" applyFill="1" applyBorder="1" applyAlignment="1" applyProtection="1">
      <alignment wrapText="1"/>
      <protection locked="0"/>
    </xf>
    <xf numFmtId="14" fontId="6" fillId="8" borderId="84" xfId="0" applyNumberFormat="1" applyFont="1" applyFill="1" applyBorder="1" applyAlignment="1" applyProtection="1">
      <alignment wrapText="1"/>
      <protection locked="0"/>
    </xf>
    <xf numFmtId="0" fontId="6" fillId="8" borderId="55" xfId="0" applyFont="1" applyFill="1" applyBorder="1" applyAlignment="1" applyProtection="1">
      <alignment wrapText="1"/>
      <protection locked="0"/>
    </xf>
    <xf numFmtId="14" fontId="22" fillId="8" borderId="54" xfId="0" applyNumberFormat="1" applyFont="1" applyFill="1" applyBorder="1" applyAlignment="1" applyProtection="1">
      <alignment horizontal="center" vertical="center" wrapText="1"/>
      <protection locked="0"/>
    </xf>
    <xf numFmtId="14" fontId="22" fillId="8" borderId="57" xfId="0" applyNumberFormat="1" applyFont="1" applyFill="1" applyBorder="1" applyAlignment="1" applyProtection="1">
      <alignment horizontal="center" vertical="center" wrapText="1"/>
      <protection locked="0"/>
    </xf>
    <xf numFmtId="0" fontId="16" fillId="8" borderId="85" xfId="0" applyFont="1" applyFill="1" applyBorder="1" applyAlignment="1" applyProtection="1">
      <alignment horizontal="center" vertical="center" wrapText="1"/>
      <protection locked="0"/>
    </xf>
    <xf numFmtId="0" fontId="16" fillId="8" borderId="77" xfId="0" applyNumberFormat="1" applyFont="1" applyFill="1" applyBorder="1" applyAlignment="1" applyProtection="1">
      <alignment horizontal="center" vertical="center"/>
      <protection locked="0"/>
    </xf>
    <xf numFmtId="0" fontId="6" fillId="8" borderId="53" xfId="0" applyFont="1" applyFill="1" applyBorder="1" applyAlignment="1" applyProtection="1">
      <alignment vertical="top"/>
      <protection locked="0"/>
    </xf>
    <xf numFmtId="0" fontId="14" fillId="5" borderId="8" xfId="0" applyFont="1" applyFill="1" applyBorder="1" applyAlignment="1">
      <alignment horizontal="center" vertical="center"/>
    </xf>
    <xf numFmtId="0" fontId="11" fillId="5" borderId="50" xfId="0" applyFont="1" applyFill="1" applyBorder="1" applyAlignment="1">
      <alignment horizontal="center" vertical="center"/>
    </xf>
    <xf numFmtId="10" fontId="11" fillId="5" borderId="50" xfId="0" applyNumberFormat="1" applyFont="1" applyFill="1" applyBorder="1" applyAlignment="1">
      <alignment horizontal="center" vertical="center"/>
    </xf>
    <xf numFmtId="0" fontId="14" fillId="5" borderId="86" xfId="0" applyFont="1" applyFill="1" applyBorder="1" applyAlignment="1">
      <alignment horizontal="center" vertical="center"/>
    </xf>
    <xf numFmtId="0" fontId="7" fillId="6" borderId="87" xfId="0" applyFont="1" applyFill="1" applyBorder="1" applyAlignment="1">
      <alignment horizontal="center" vertical="center" wrapText="1"/>
    </xf>
    <xf numFmtId="0" fontId="7" fillId="6" borderId="87" xfId="0" applyFont="1" applyFill="1" applyBorder="1" applyAlignment="1">
      <alignment horizontal="center" vertical="center"/>
    </xf>
    <xf numFmtId="0" fontId="7" fillId="6" borderId="88" xfId="0" applyFont="1" applyFill="1" applyBorder="1" applyAlignment="1">
      <alignment horizontal="center" vertical="center"/>
    </xf>
    <xf numFmtId="0" fontId="7" fillId="6" borderId="89" xfId="0" applyFont="1" applyFill="1" applyBorder="1" applyAlignment="1">
      <alignment horizontal="center" vertical="center"/>
    </xf>
    <xf numFmtId="0" fontId="11" fillId="5" borderId="51" xfId="0" applyFont="1" applyFill="1" applyBorder="1" applyAlignment="1">
      <alignment horizontal="center" vertical="center" wrapText="1"/>
    </xf>
    <xf numFmtId="10" fontId="11" fillId="5" borderId="51" xfId="0" applyNumberFormat="1" applyFont="1" applyFill="1" applyBorder="1" applyAlignment="1">
      <alignment horizontal="center" vertical="center"/>
    </xf>
    <xf numFmtId="0" fontId="14" fillId="5" borderId="7" xfId="0" applyFont="1" applyFill="1" applyBorder="1" applyAlignment="1">
      <alignment horizontal="center" vertical="center"/>
    </xf>
    <xf numFmtId="0" fontId="23" fillId="4" borderId="87" xfId="0" applyFont="1" applyFill="1" applyBorder="1" applyAlignment="1">
      <alignment horizontal="center" vertical="center"/>
    </xf>
    <xf numFmtId="10" fontId="23" fillId="4" borderId="87" xfId="0" applyNumberFormat="1" applyFont="1" applyFill="1" applyBorder="1" applyAlignment="1">
      <alignment horizontal="center" vertical="center"/>
    </xf>
    <xf numFmtId="0" fontId="14" fillId="4" borderId="88" xfId="0" applyFont="1" applyFill="1" applyBorder="1" applyAlignment="1">
      <alignment horizontal="center" vertical="center"/>
    </xf>
    <xf numFmtId="0" fontId="6" fillId="7" borderId="20" xfId="0" applyFont="1" applyFill="1" applyBorder="1" applyAlignment="1">
      <alignment vertical="top" wrapText="1"/>
    </xf>
    <xf numFmtId="0" fontId="6" fillId="7" borderId="26" xfId="0" applyFont="1" applyFill="1" applyBorder="1" applyAlignment="1">
      <alignment vertical="top" wrapText="1"/>
    </xf>
    <xf numFmtId="0" fontId="6" fillId="7" borderId="14" xfId="0" applyFont="1" applyFill="1" applyBorder="1" applyAlignment="1">
      <alignment horizontal="left" vertical="top"/>
    </xf>
    <xf numFmtId="0" fontId="31" fillId="0" borderId="0" xfId="0" applyFont="1"/>
    <xf numFmtId="0" fontId="33" fillId="0" borderId="0" xfId="0" applyFont="1"/>
    <xf numFmtId="0" fontId="6" fillId="7" borderId="19" xfId="0" applyFont="1" applyFill="1" applyBorder="1" applyAlignment="1">
      <alignment vertical="center" wrapText="1"/>
    </xf>
    <xf numFmtId="14" fontId="22" fillId="8" borderId="52" xfId="0" applyNumberFormat="1" applyFont="1" applyFill="1" applyBorder="1" applyAlignment="1" applyProtection="1">
      <alignment wrapText="1"/>
      <protection locked="0"/>
    </xf>
    <xf numFmtId="0" fontId="6" fillId="7" borderId="15" xfId="0" applyFont="1" applyFill="1" applyBorder="1" applyAlignment="1">
      <alignment wrapText="1"/>
    </xf>
    <xf numFmtId="0" fontId="6" fillId="7" borderId="14" xfId="0" applyFont="1" applyFill="1" applyBorder="1" applyAlignment="1">
      <alignment vertical="center" wrapText="1"/>
    </xf>
    <xf numFmtId="0" fontId="6" fillId="7" borderId="35" xfId="0" applyFont="1" applyFill="1" applyBorder="1" applyAlignment="1">
      <alignment wrapText="1"/>
    </xf>
    <xf numFmtId="0" fontId="6" fillId="7" borderId="34" xfId="0" applyFont="1" applyFill="1" applyBorder="1" applyAlignment="1">
      <alignment vertical="center" wrapText="1"/>
    </xf>
    <xf numFmtId="0" fontId="6" fillId="10" borderId="0" xfId="0" applyFont="1" applyFill="1"/>
    <xf numFmtId="0" fontId="22" fillId="8" borderId="54" xfId="0" applyFont="1" applyFill="1" applyBorder="1" applyAlignment="1" applyProtection="1">
      <alignment vertical="center" wrapText="1"/>
      <protection locked="0"/>
    </xf>
    <xf numFmtId="14" fontId="17" fillId="7" borderId="12" xfId="0" applyNumberFormat="1" applyFont="1" applyFill="1" applyBorder="1" applyAlignment="1">
      <alignment wrapText="1"/>
    </xf>
    <xf numFmtId="14" fontId="17" fillId="7" borderId="24" xfId="0" applyNumberFormat="1" applyFont="1" applyFill="1" applyBorder="1" applyAlignment="1">
      <alignment wrapText="1"/>
    </xf>
    <xf numFmtId="14" fontId="17" fillId="7" borderId="25" xfId="0" applyNumberFormat="1" applyFont="1" applyFill="1" applyBorder="1" applyAlignment="1">
      <alignment vertical="center" wrapText="1"/>
    </xf>
    <xf numFmtId="14" fontId="17" fillId="7" borderId="13" xfId="0" applyNumberFormat="1" applyFont="1" applyFill="1" applyBorder="1" applyAlignment="1">
      <alignment horizontal="left" vertical="center" wrapText="1"/>
    </xf>
    <xf numFmtId="14" fontId="17" fillId="7" borderId="14" xfId="0" applyNumberFormat="1" applyFont="1" applyFill="1" applyBorder="1" applyAlignment="1">
      <alignment horizontal="left" vertical="center" wrapText="1"/>
    </xf>
    <xf numFmtId="0" fontId="17" fillId="7" borderId="44" xfId="0" applyNumberFormat="1" applyFont="1" applyFill="1" applyBorder="1" applyAlignment="1">
      <alignment horizontal="center" vertical="center" wrapText="1"/>
    </xf>
    <xf numFmtId="0" fontId="10" fillId="8" borderId="50" xfId="0" applyNumberFormat="1" applyFont="1" applyFill="1" applyBorder="1" applyAlignment="1" applyProtection="1">
      <alignment horizontal="center" vertical="center" wrapText="1"/>
      <protection locked="0"/>
    </xf>
    <xf numFmtId="14" fontId="17" fillId="8" borderId="52" xfId="0" applyNumberFormat="1" applyFont="1" applyFill="1" applyBorder="1" applyAlignment="1" applyProtection="1">
      <alignment wrapText="1"/>
      <protection locked="0"/>
    </xf>
    <xf numFmtId="0" fontId="0" fillId="7" borderId="26" xfId="0" applyFont="1" applyFill="1" applyBorder="1" applyAlignment="1">
      <alignment horizontal="center" vertical="center" wrapText="1"/>
    </xf>
    <xf numFmtId="0" fontId="29" fillId="8" borderId="5" xfId="0" applyNumberFormat="1" applyFont="1" applyFill="1" applyBorder="1" applyAlignment="1" applyProtection="1">
      <alignment horizontal="center" vertical="center" wrapText="1"/>
      <protection locked="0"/>
    </xf>
    <xf numFmtId="0" fontId="29" fillId="8" borderId="50" xfId="0" applyNumberFormat="1" applyFont="1" applyFill="1" applyBorder="1" applyAlignment="1" applyProtection="1">
      <alignment horizontal="center" vertical="center" wrapText="1"/>
      <protection locked="0"/>
    </xf>
    <xf numFmtId="0" fontId="34" fillId="4" borderId="90" xfId="0" applyFont="1" applyFill="1" applyBorder="1" applyAlignment="1">
      <alignment horizontal="left" vertical="center" wrapText="1"/>
    </xf>
    <xf numFmtId="0" fontId="34" fillId="4" borderId="91" xfId="0" applyFont="1" applyFill="1" applyBorder="1" applyAlignment="1">
      <alignment horizontal="left" vertical="center" wrapText="1"/>
    </xf>
    <xf numFmtId="0" fontId="34" fillId="4" borderId="92" xfId="0" applyFont="1" applyFill="1" applyBorder="1" applyAlignment="1">
      <alignment horizontal="left" vertical="center" wrapText="1"/>
    </xf>
    <xf numFmtId="0" fontId="13" fillId="3" borderId="93" xfId="0" applyFont="1" applyFill="1" applyBorder="1" applyAlignment="1">
      <alignment horizontal="left" vertical="center" wrapText="1"/>
    </xf>
    <xf numFmtId="0" fontId="13" fillId="3" borderId="94" xfId="0" applyFont="1" applyFill="1" applyBorder="1" applyAlignment="1">
      <alignment horizontal="left" vertical="center" wrapText="1"/>
    </xf>
    <xf numFmtId="0" fontId="7" fillId="4" borderId="90" xfId="0" applyFont="1" applyFill="1" applyBorder="1" applyAlignment="1">
      <alignment horizontal="left" vertical="center" wrapText="1"/>
    </xf>
    <xf numFmtId="0" fontId="7" fillId="4" borderId="91" xfId="0" applyFont="1" applyFill="1" applyBorder="1" applyAlignment="1">
      <alignment horizontal="left" vertical="center" wrapText="1"/>
    </xf>
    <xf numFmtId="0" fontId="7" fillId="4" borderId="92" xfId="0" applyFont="1" applyFill="1" applyBorder="1" applyAlignment="1">
      <alignment horizontal="left" vertical="center" wrapText="1"/>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95" xfId="0" applyFont="1" applyFill="1" applyBorder="1" applyAlignment="1">
      <alignment horizontal="center" vertical="center"/>
    </xf>
    <xf numFmtId="0" fontId="13" fillId="3" borderId="9" xfId="0" applyFont="1" applyFill="1" applyBorder="1" applyAlignment="1">
      <alignment horizontal="left" vertical="center" wrapText="1"/>
    </xf>
    <xf numFmtId="0" fontId="13" fillId="3" borderId="96" xfId="0" applyFont="1" applyFill="1" applyBorder="1" applyAlignment="1">
      <alignment horizontal="left" vertical="center" wrapText="1"/>
    </xf>
    <xf numFmtId="0" fontId="24" fillId="8" borderId="0" xfId="0" applyFont="1" applyFill="1" applyBorder="1" applyAlignment="1">
      <alignment horizontal="center" vertical="center"/>
    </xf>
    <xf numFmtId="0" fontId="13" fillId="3" borderId="62" xfId="0" applyFont="1" applyFill="1" applyBorder="1" applyAlignment="1">
      <alignment horizontal="left" vertical="center" wrapText="1"/>
    </xf>
    <xf numFmtId="0" fontId="13" fillId="3" borderId="9" xfId="0" applyFont="1" applyFill="1" applyBorder="1" applyAlignment="1" applyProtection="1">
      <alignment horizontal="left" vertical="center" wrapText="1"/>
      <protection locked="0"/>
    </xf>
    <xf numFmtId="0" fontId="13" fillId="3" borderId="96" xfId="0" applyFont="1" applyFill="1" applyBorder="1" applyAlignment="1" applyProtection="1">
      <alignment horizontal="left" vertical="center" wrapText="1"/>
      <protection locked="0"/>
    </xf>
    <xf numFmtId="0" fontId="7" fillId="4" borderId="90" xfId="0" applyFont="1" applyFill="1" applyBorder="1" applyAlignment="1" applyProtection="1">
      <alignment horizontal="left" vertical="center" wrapText="1"/>
    </xf>
    <xf numFmtId="0" fontId="7" fillId="4" borderId="91" xfId="0" applyFont="1" applyFill="1" applyBorder="1" applyAlignment="1" applyProtection="1">
      <alignment horizontal="left" vertical="center" wrapText="1"/>
    </xf>
    <xf numFmtId="0" fontId="7" fillId="4" borderId="92" xfId="0" applyFont="1" applyFill="1" applyBorder="1" applyAlignment="1" applyProtection="1">
      <alignment horizontal="left" vertical="center" wrapText="1"/>
    </xf>
    <xf numFmtId="0" fontId="13" fillId="3" borderId="93" xfId="0" applyFont="1" applyFill="1" applyBorder="1" applyAlignment="1">
      <alignment horizontal="left" vertical="center"/>
    </xf>
    <xf numFmtId="0" fontId="13" fillId="3" borderId="94" xfId="0" applyFont="1" applyFill="1" applyBorder="1" applyAlignment="1">
      <alignment horizontal="left" vertical="center"/>
    </xf>
    <xf numFmtId="0" fontId="24" fillId="5" borderId="90" xfId="0" applyFont="1" applyFill="1" applyBorder="1" applyAlignment="1">
      <alignment horizontal="center" vertical="center"/>
    </xf>
    <xf numFmtId="0" fontId="7" fillId="5" borderId="91" xfId="0" applyFont="1" applyFill="1" applyBorder="1" applyAlignment="1">
      <alignment horizontal="center" vertical="center"/>
    </xf>
    <xf numFmtId="0" fontId="7" fillId="5" borderId="92" xfId="0" applyFont="1" applyFill="1" applyBorder="1" applyAlignment="1">
      <alignment horizontal="center" vertical="center"/>
    </xf>
    <xf numFmtId="0" fontId="7" fillId="2" borderId="98" xfId="0" applyFont="1" applyFill="1" applyBorder="1" applyAlignment="1">
      <alignment horizontal="center" vertical="center"/>
    </xf>
    <xf numFmtId="0" fontId="7" fillId="2" borderId="1" xfId="0" applyFont="1" applyFill="1" applyBorder="1" applyAlignment="1">
      <alignment horizontal="center" vertical="center"/>
    </xf>
    <xf numFmtId="0" fontId="6" fillId="3" borderId="9" xfId="0" applyFont="1" applyFill="1" applyBorder="1" applyAlignment="1">
      <alignment horizontal="left" vertical="center"/>
    </xf>
    <xf numFmtId="0" fontId="6" fillId="3" borderId="96" xfId="0" applyFont="1" applyFill="1" applyBorder="1" applyAlignment="1">
      <alignment horizontal="left" vertical="center"/>
    </xf>
    <xf numFmtId="0" fontId="13" fillId="3" borderId="62" xfId="0" applyFont="1" applyFill="1" applyBorder="1" applyAlignment="1">
      <alignment horizontal="left" vertical="center"/>
    </xf>
    <xf numFmtId="0" fontId="13" fillId="3" borderId="97" xfId="0" applyFont="1" applyFill="1" applyBorder="1" applyAlignment="1">
      <alignment horizontal="left" vertical="center"/>
    </xf>
    <xf numFmtId="0" fontId="13" fillId="3" borderId="9" xfId="0" applyFont="1" applyFill="1" applyBorder="1" applyAlignment="1">
      <alignment horizontal="left" vertical="center"/>
    </xf>
    <xf numFmtId="0" fontId="7" fillId="4" borderId="90" xfId="0" applyFont="1" applyFill="1" applyBorder="1" applyAlignment="1">
      <alignment horizontal="left" vertical="center"/>
    </xf>
    <xf numFmtId="0" fontId="7" fillId="4" borderId="91" xfId="0" applyFont="1" applyFill="1" applyBorder="1" applyAlignment="1">
      <alignment horizontal="left" vertical="center"/>
    </xf>
    <xf numFmtId="0" fontId="7" fillId="4" borderId="92" xfId="0" applyFont="1" applyFill="1" applyBorder="1" applyAlignment="1">
      <alignment horizontal="left" vertical="center"/>
    </xf>
    <xf numFmtId="0" fontId="24" fillId="5" borderId="91" xfId="0" applyFont="1" applyFill="1" applyBorder="1" applyAlignment="1">
      <alignment horizontal="center" vertical="center"/>
    </xf>
    <xf numFmtId="0" fontId="24" fillId="5" borderId="92" xfId="0" applyFont="1" applyFill="1" applyBorder="1" applyAlignment="1">
      <alignment horizontal="center" vertical="center"/>
    </xf>
    <xf numFmtId="0" fontId="13"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96" xfId="0" applyFont="1" applyFill="1" applyBorder="1" applyAlignment="1">
      <alignment horizontal="left" vertical="center" wrapText="1"/>
    </xf>
    <xf numFmtId="0" fontId="13" fillId="3" borderId="97" xfId="0" applyFont="1" applyFill="1" applyBorder="1" applyAlignment="1">
      <alignment horizontal="left" vertical="center" wrapText="1"/>
    </xf>
    <xf numFmtId="0" fontId="25" fillId="0" borderId="0" xfId="0" applyFont="1" applyAlignment="1">
      <alignment horizontal="center"/>
    </xf>
    <xf numFmtId="0" fontId="6" fillId="0" borderId="0" xfId="0" applyFont="1" applyAlignment="1">
      <alignment horizontal="center"/>
    </xf>
    <xf numFmtId="0" fontId="26" fillId="0" borderId="0" xfId="0" applyFont="1" applyAlignment="1">
      <alignment horizontal="center"/>
    </xf>
    <xf numFmtId="0" fontId="30" fillId="0" borderId="0" xfId="0" applyFont="1" applyAlignment="1">
      <alignment horizontal="center" vertical="center"/>
    </xf>
    <xf numFmtId="0" fontId="6"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7" fillId="4" borderId="9"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7" fillId="0" borderId="0" xfId="0" applyFont="1" applyAlignment="1">
      <alignment horizontal="center"/>
    </xf>
    <xf numFmtId="0" fontId="7" fillId="4" borderId="69" xfId="0" applyFont="1" applyFill="1" applyBorder="1" applyAlignment="1">
      <alignment horizontal="left" vertical="center" wrapText="1"/>
    </xf>
    <xf numFmtId="0" fontId="7" fillId="4" borderId="85" xfId="0" applyFont="1" applyFill="1" applyBorder="1" applyAlignment="1">
      <alignment horizontal="left" vertical="center" wrapText="1"/>
    </xf>
    <xf numFmtId="0" fontId="13" fillId="3" borderId="6" xfId="0" applyFont="1" applyFill="1" applyBorder="1" applyAlignment="1">
      <alignment horizontal="left" vertical="center"/>
    </xf>
    <xf numFmtId="0" fontId="7" fillId="6" borderId="5" xfId="0" applyFont="1" applyFill="1" applyBorder="1" applyAlignment="1">
      <alignment horizontal="center" vertical="center"/>
    </xf>
    <xf numFmtId="0" fontId="7" fillId="4" borderId="69" xfId="0" applyFont="1" applyFill="1" applyBorder="1" applyAlignment="1">
      <alignment horizontal="left" vertical="center"/>
    </xf>
    <xf numFmtId="0" fontId="7" fillId="4" borderId="85" xfId="0" applyFont="1" applyFill="1" applyBorder="1" applyAlignment="1">
      <alignment horizontal="left" vertical="center"/>
    </xf>
    <xf numFmtId="0" fontId="24" fillId="5" borderId="51" xfId="0" applyFont="1" applyFill="1" applyBorder="1" applyAlignment="1">
      <alignment horizontal="left" vertical="center"/>
    </xf>
    <xf numFmtId="0" fontId="7" fillId="5" borderId="51" xfId="0" applyFont="1" applyFill="1" applyBorder="1" applyAlignment="1">
      <alignment horizontal="left" vertical="center"/>
    </xf>
    <xf numFmtId="0" fontId="24"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6" xfId="0" applyFont="1" applyFill="1" applyBorder="1" applyAlignment="1">
      <alignment horizontal="left" vertical="center" wrapText="1"/>
    </xf>
    <xf numFmtId="0" fontId="29" fillId="4" borderId="100" xfId="0" applyFont="1" applyFill="1" applyBorder="1" applyAlignment="1">
      <alignment horizontal="right" vertical="center"/>
    </xf>
    <xf numFmtId="0" fontId="29" fillId="4" borderId="87" xfId="0" applyFont="1" applyFill="1" applyBorder="1" applyAlignment="1">
      <alignment horizontal="right" vertical="center"/>
    </xf>
    <xf numFmtId="0" fontId="28" fillId="0" borderId="0" xfId="0" applyFont="1" applyAlignment="1">
      <alignment horizontal="center" vertical="center"/>
    </xf>
    <xf numFmtId="0" fontId="0" fillId="0" borderId="0" xfId="0" applyAlignment="1">
      <alignment horizontal="center" vertical="center"/>
    </xf>
    <xf numFmtId="0" fontId="7" fillId="6" borderId="100" xfId="0" applyFont="1" applyFill="1" applyBorder="1" applyAlignment="1">
      <alignment horizontal="center" vertical="center"/>
    </xf>
    <xf numFmtId="0" fontId="7" fillId="6" borderId="87" xfId="0" applyFont="1" applyFill="1" applyBorder="1" applyAlignment="1">
      <alignment horizontal="center" vertical="center"/>
    </xf>
    <xf numFmtId="0" fontId="24" fillId="5" borderId="101" xfId="0" applyFont="1" applyFill="1" applyBorder="1" applyAlignment="1">
      <alignment horizontal="left" vertical="center"/>
    </xf>
    <xf numFmtId="0" fontId="7" fillId="5" borderId="77" xfId="0" applyFont="1" applyFill="1" applyBorder="1" applyAlignment="1">
      <alignment horizontal="left" vertical="center"/>
    </xf>
    <xf numFmtId="0" fontId="24" fillId="5" borderId="99" xfId="0" applyFont="1" applyFill="1" applyBorder="1" applyAlignment="1">
      <alignment horizontal="left" vertical="center"/>
    </xf>
    <xf numFmtId="0" fontId="24" fillId="5" borderId="4" xfId="0" applyFont="1" applyFill="1" applyBorder="1" applyAlignment="1">
      <alignment horizontal="left" vertical="center" wrapText="1"/>
    </xf>
    <xf numFmtId="0" fontId="24" fillId="5" borderId="71" xfId="0" applyFont="1" applyFill="1" applyBorder="1" applyAlignment="1">
      <alignment horizontal="left" vertical="center" wrapText="1"/>
    </xf>
    <xf numFmtId="0" fontId="7" fillId="5" borderId="69" xfId="0" applyFont="1" applyFill="1" applyBorder="1" applyAlignment="1">
      <alignment horizontal="left" vertical="center" wrapText="1"/>
    </xf>
    <xf numFmtId="0" fontId="7" fillId="5" borderId="85" xfId="0" applyFont="1" applyFill="1" applyBorder="1" applyAlignment="1">
      <alignment horizontal="left" vertical="center" wrapText="1"/>
    </xf>
  </cellXfs>
  <cellStyles count="1">
    <cellStyle name="Normal" xfId="0" builtinId="0"/>
  </cellStyles>
  <dxfs count="288">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5" tint="-0.24994659260841701"/>
      </font>
    </dxf>
    <dxf>
      <font>
        <b/>
        <i/>
        <color theme="6" tint="-0.499984740745262"/>
      </font>
    </dxf>
    <dxf>
      <font>
        <b/>
        <i/>
        <color theme="6" tint="0.59996337778862885"/>
      </font>
    </dxf>
    <dxf>
      <font>
        <b/>
        <i/>
        <color theme="5" tint="0.59996337778862885"/>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99FF99"/>
      </font>
    </dxf>
    <dxf>
      <font>
        <b/>
        <i/>
        <color theme="5" tint="0.59996337778862885"/>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rgb="FF99FF99"/>
      </font>
    </dxf>
    <dxf>
      <font>
        <b/>
        <i/>
        <color theme="5" tint="0.59996337778862885"/>
      </font>
    </dxf>
    <dxf>
      <font>
        <b/>
        <i/>
        <color theme="7" tint="-0.24994659260841701"/>
      </font>
      <fill>
        <patternFill>
          <bgColor theme="7" tint="0.79998168889431442"/>
        </patternFill>
      </fill>
    </dxf>
    <dxf>
      <font>
        <b/>
        <i/>
        <color rgb="FFFF0000"/>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9</xdr:col>
      <xdr:colOff>123825</xdr:colOff>
      <xdr:row>1</xdr:row>
      <xdr:rowOff>171450</xdr:rowOff>
    </xdr:from>
    <xdr:to>
      <xdr:col>9</xdr:col>
      <xdr:colOff>1333500</xdr:colOff>
      <xdr:row>4</xdr:row>
      <xdr:rowOff>161925</xdr:rowOff>
    </xdr:to>
    <xdr:pic>
      <xdr:nvPicPr>
        <xdr:cNvPr id="102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323850"/>
          <a:ext cx="12096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xdr:row>
      <xdr:rowOff>104775</xdr:rowOff>
    </xdr:from>
    <xdr:to>
      <xdr:col>4</xdr:col>
      <xdr:colOff>180975</xdr:colOff>
      <xdr:row>4</xdr:row>
      <xdr:rowOff>238125</xdr:rowOff>
    </xdr:to>
    <xdr:pic>
      <xdr:nvPicPr>
        <xdr:cNvPr id="102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57175"/>
          <a:ext cx="9525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561975</xdr:colOff>
          <xdr:row>2</xdr:row>
          <xdr:rowOff>9525</xdr:rowOff>
        </xdr:from>
        <xdr:to>
          <xdr:col>15</xdr:col>
          <xdr:colOff>114300</xdr:colOff>
          <xdr:row>49</xdr:row>
          <xdr:rowOff>19050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390526</xdr:colOff>
      <xdr:row>44</xdr:row>
      <xdr:rowOff>9525</xdr:rowOff>
    </xdr:to>
    <xdr:sp macro="" textlink="">
      <xdr:nvSpPr>
        <xdr:cNvPr id="3" name="TextBox 2"/>
        <xdr:cNvSpPr txBox="1"/>
      </xdr:nvSpPr>
      <xdr:spPr>
        <a:xfrm>
          <a:off x="609600" y="190500"/>
          <a:ext cx="9534526" cy="820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Standars in staff allocation </a:t>
          </a:r>
        </a:p>
        <a:p>
          <a:endParaRPr lang="en-US" sz="1400" b="1"/>
        </a:p>
        <a:p>
          <a:r>
            <a:rPr lang="en-US" sz="1100"/>
            <a:t>2.4.1 General </a:t>
          </a:r>
        </a:p>
        <a:p>
          <a:endParaRPr lang="en-US" sz="1100"/>
        </a:p>
        <a:p>
          <a:r>
            <a:rPr lang="en-US" sz="1100"/>
            <a:t>•  A unit with 30 Admissions per month (10% admissions out of 250-300 deliveries peer month) should have a Consultant Paediatrician/Neonatalogist, a minimum of 8 medical offcers and a sister or nurse in charge.</a:t>
          </a:r>
        </a:p>
        <a:p>
          <a:r>
            <a:rPr lang="en-US" sz="1100"/>
            <a:t>•  MOO should be introduced in shift duty basis &amp; there should be two middle level MOO (two SHOO) in on call basis.</a:t>
          </a:r>
        </a:p>
        <a:p>
          <a:r>
            <a:rPr lang="en-US" sz="1100"/>
            <a:t>•  These MOO must look after postnatal wards, labour rooms &amp; operation theatres and</a:t>
          </a:r>
          <a:r>
            <a:rPr lang="en-US" sz="1100" baseline="0"/>
            <a:t> </a:t>
          </a:r>
          <a:r>
            <a:rPr lang="en-US" sz="1100"/>
            <a:t>transport</a:t>
          </a:r>
          <a:r>
            <a:rPr lang="en-US" sz="1100" baseline="0"/>
            <a:t> </a:t>
          </a:r>
          <a:r>
            <a:rPr lang="en-US" sz="1100"/>
            <a:t>of</a:t>
          </a:r>
          <a:r>
            <a:rPr lang="en-US" sz="1100" baseline="0"/>
            <a:t> </a:t>
          </a:r>
          <a:r>
            <a:rPr lang="en-US" sz="1100"/>
            <a:t>babies</a:t>
          </a:r>
          <a:r>
            <a:rPr lang="en-US" sz="1100" baseline="0"/>
            <a:t> </a:t>
          </a:r>
          <a:r>
            <a:rPr lang="en-US" sz="1100"/>
            <a:t>from	periphery.</a:t>
          </a:r>
          <a:r>
            <a:rPr lang="en-US" sz="1100" baseline="0"/>
            <a:t> </a:t>
          </a:r>
          <a:r>
            <a:rPr lang="en-US" sz="1100"/>
            <a:t>One	medical</a:t>
          </a:r>
          <a:r>
            <a:rPr lang="en-US" sz="1100" baseline="0"/>
            <a:t> </a:t>
          </a:r>
          <a:r>
            <a:rPr lang="en-US" sz="1100"/>
            <a:t>officer</a:t>
          </a:r>
          <a:r>
            <a:rPr lang="en-US" sz="1100" baseline="0"/>
            <a:t> </a:t>
          </a:r>
          <a:r>
            <a:rPr lang="en-US" sz="1100"/>
            <a:t>should</a:t>
          </a:r>
          <a:r>
            <a:rPr lang="en-US" sz="1100" baseline="0"/>
            <a:t> </a:t>
          </a:r>
          <a:r>
            <a:rPr lang="en-US" sz="1100"/>
            <a:t>always</a:t>
          </a:r>
          <a:r>
            <a:rPr lang="en-US" sz="1100" baseline="0"/>
            <a:t> </a:t>
          </a:r>
          <a:r>
            <a:rPr lang="en-US" sz="1100"/>
            <a:t>be</a:t>
          </a:r>
          <a:r>
            <a:rPr lang="en-US" sz="1100" baseline="0"/>
            <a:t> </a:t>
          </a:r>
          <a:r>
            <a:rPr lang="en-US" sz="1100"/>
            <a:t>physically available for 24 hours in SCBU &amp; responsible for on calls. There should be a 2nd on call MO for the night shift. Night shift MO should stay till 10 am till the morning ward round is over.</a:t>
          </a:r>
        </a:p>
        <a:p>
          <a:endParaRPr lang="en-US" sz="1100"/>
        </a:p>
        <a:p>
          <a:r>
            <a:rPr lang="en-US" sz="1100"/>
            <a:t>2.4.2 Consultant Neonatologists/Paediatrician </a:t>
          </a:r>
        </a:p>
        <a:p>
          <a:endParaRPr lang="en-US" sz="1100"/>
        </a:p>
        <a:p>
          <a:r>
            <a:rPr lang="en-US" sz="1100"/>
            <a:t>•  For hospitals with more than 3000 deliveries/year the consultant cadre should be increased accordingly.</a:t>
          </a:r>
        </a:p>
        <a:p>
          <a:r>
            <a:rPr lang="en-US" sz="1100"/>
            <a:t>•  Until 6 months of age, follow up for babies discharged from SCBU may be provided by the consultants/ managing the unit.</a:t>
          </a:r>
        </a:p>
        <a:p>
          <a:r>
            <a:rPr lang="en-US" sz="1100"/>
            <a:t>•  If further follow up is necessary these babies should be handed over to the local Paediatrician.</a:t>
          </a:r>
        </a:p>
        <a:p>
          <a:endParaRPr lang="en-US" sz="1100"/>
        </a:p>
        <a:p>
          <a:r>
            <a:rPr lang="en-US" sz="1100"/>
            <a:t>			</a:t>
          </a:r>
          <a:r>
            <a:rPr lang="en-US" sz="1100" b="1">
              <a:solidFill>
                <a:schemeClr val="dk1"/>
              </a:solidFill>
              <a:effectLst/>
              <a:latin typeface="+mn-lt"/>
              <a:ea typeface="+mn-ea"/>
              <a:cs typeface="+mn-cs"/>
            </a:rPr>
            <a:t>Morning (7 a.m. - 1 p.m)	Evening ( 1 p.m. -7 p.m )	Night ( 7</a:t>
          </a:r>
          <a:r>
            <a:rPr lang="en-US" sz="1100" b="1" baseline="0">
              <a:solidFill>
                <a:schemeClr val="dk1"/>
              </a:solidFill>
              <a:effectLst/>
              <a:latin typeface="+mn-lt"/>
              <a:ea typeface="+mn-ea"/>
              <a:cs typeface="+mn-cs"/>
            </a:rPr>
            <a:t> p.m.- 7 a.m. )</a:t>
          </a:r>
          <a:endParaRPr lang="en-US" b="1">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Medical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Officers--------------------------------------	4 (8 am - 2 pm)		3 ( 2 p.m. - 8 p.m.</a:t>
          </a:r>
          <a:r>
            <a:rPr lang="en-US" sz="1100" baseline="0">
              <a:solidFill>
                <a:schemeClr val="dk1"/>
              </a:solidFill>
              <a:effectLst/>
              <a:latin typeface="+mn-lt"/>
              <a:ea typeface="+mn-ea"/>
              <a:cs typeface="+mn-cs"/>
            </a:rPr>
            <a:t> )	1 (8 p. m. - 8 a. m)</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Nueses--------------------------------------------------	5		4		3</a:t>
          </a:r>
          <a:endParaRPr lang="en-US">
            <a:effectLst/>
          </a:endParaRPr>
        </a:p>
        <a:p>
          <a:r>
            <a:rPr lang="en-US" sz="1100">
              <a:solidFill>
                <a:schemeClr val="dk1"/>
              </a:solidFill>
              <a:effectLst/>
              <a:latin typeface="+mn-lt"/>
              <a:ea typeface="+mn-ea"/>
              <a:cs typeface="+mn-cs"/>
            </a:rPr>
            <a:t>Minor Staff			</a:t>
          </a:r>
          <a:endParaRPr lang="en-US">
            <a:effectLst/>
          </a:endParaRPr>
        </a:p>
        <a:p>
          <a:r>
            <a:rPr lang="en-US" sz="1100">
              <a:solidFill>
                <a:schemeClr val="dk1"/>
              </a:solidFill>
              <a:effectLst/>
              <a:latin typeface="+mn-lt"/>
              <a:ea typeface="+mn-ea"/>
              <a:cs typeface="+mn-cs"/>
            </a:rPr>
            <a:t>         Ordinary labourer-----------------------------	4		3		2			</a:t>
          </a:r>
        </a:p>
        <a:p>
          <a:r>
            <a:rPr lang="en-US" sz="1100"/>
            <a:t>         Sanitary labourer------------------------------	1		1		1</a:t>
          </a:r>
        </a:p>
        <a:p>
          <a:endParaRPr lang="en-US" sz="1100"/>
        </a:p>
        <a:p>
          <a:r>
            <a:rPr lang="en-US" sz="1100"/>
            <a:t>2.4.3 Medical Officers in Neonatology:</a:t>
          </a:r>
        </a:p>
        <a:p>
          <a:endParaRPr lang="en-US" sz="1100"/>
        </a:p>
        <a:p>
          <a:r>
            <a:rPr lang="en-US" sz="1100"/>
            <a:t>•  Designation: MO/Neonatology. It should be advertised as MO/Neonatology and as a special post.</a:t>
          </a:r>
        </a:p>
        <a:p>
          <a:r>
            <a:rPr lang="en-US" sz="1100"/>
            <a:t>•  Obigatory training period: There should be obligatory training, period (for a minimum of six weeks) in neonatal care which will be arranged by the consultant in an established unit. Curriculum to be developed by Perinatal Society of Sri Lanka.</a:t>
          </a:r>
        </a:p>
        <a:p>
          <a:r>
            <a:rPr lang="en-US" sz="1100"/>
            <a:t>•  Service Period - 2 years obligatory (extendable up to 4 years because of the training they have received).</a:t>
          </a:r>
        </a:p>
        <a:p>
          <a:endParaRPr lang="en-US" sz="1100"/>
        </a:p>
        <a:p>
          <a:r>
            <a:rPr lang="en-US" sz="1100"/>
            <a:t>2.4.4 Nursing Officers: </a:t>
          </a:r>
        </a:p>
        <a:p>
          <a:endParaRPr lang="en-US" sz="1100"/>
        </a:p>
        <a:p>
          <a:r>
            <a:rPr lang="en-US" sz="1100"/>
            <a:t>•  In service training in neonatal nursing in an established unit for 2 months intially and as and when required subsequently. Curriculum to be developed by Perinatal Society of Sri Lanka.</a:t>
          </a:r>
        </a:p>
        <a:p>
          <a:endParaRPr lang="en-US" sz="1100"/>
        </a:p>
        <a:p>
          <a:r>
            <a:rPr lang="en-US" sz="1100"/>
            <a:t>2.4.5 Minor staff: </a:t>
          </a:r>
        </a:p>
        <a:p>
          <a:endParaRPr lang="en-US" sz="1100"/>
        </a:p>
        <a:p>
          <a:r>
            <a:rPr lang="en-US" sz="1100"/>
            <a:t>• Only trained staff should handle cleaning.</a:t>
          </a:r>
        </a:p>
        <a:p>
          <a:r>
            <a:rPr lang="en-US" sz="1100"/>
            <a:t>•  Duties of ordinary labourers include transport of mothers to and from SCBU and postnatal ward / mother baby unit. </a:t>
          </a:r>
        </a:p>
        <a:p>
          <a:endParaRPr lang="en-US" sz="1100"/>
        </a:p>
        <a:p>
          <a:r>
            <a:rPr lang="en-US" sz="1100"/>
            <a:t>2.4.6 Operator for gas room/central suction:</a:t>
          </a:r>
        </a:p>
        <a:p>
          <a:endParaRPr lang="en-US" sz="1100"/>
        </a:p>
        <a:p>
          <a:r>
            <a:rPr lang="en-US" sz="1100"/>
            <a:t>• One labourer from each shift should be trained.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18</xdr:col>
      <xdr:colOff>190500</xdr:colOff>
      <xdr:row>44</xdr:row>
      <xdr:rowOff>38100</xdr:rowOff>
    </xdr:to>
    <xdr:sp macro="" textlink="">
      <xdr:nvSpPr>
        <xdr:cNvPr id="3" name="TextBox 2"/>
        <xdr:cNvSpPr txBox="1"/>
      </xdr:nvSpPr>
      <xdr:spPr>
        <a:xfrm>
          <a:off x="609600" y="381000"/>
          <a:ext cx="10553700" cy="803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Neonatal resuscitation trolly</a:t>
          </a:r>
        </a:p>
        <a:p>
          <a:endParaRPr lang="en-US" sz="1100"/>
        </a:p>
        <a:p>
          <a:r>
            <a:rPr lang="en-US" sz="1100"/>
            <a:t> Specifications</a:t>
          </a:r>
        </a:p>
        <a:p>
          <a:endParaRPr lang="en-US" sz="1100"/>
        </a:p>
        <a:p>
          <a:r>
            <a:rPr lang="en-US" sz="1100"/>
            <a:t>1) Overhead radiant warmer with a stop clock</a:t>
          </a:r>
        </a:p>
        <a:p>
          <a:r>
            <a:rPr lang="en-US" sz="1100"/>
            <a:t>2) Low pressure sucker with meter adjusstable to 100-150 mmHg pressure (low pressure sucker)</a:t>
          </a:r>
        </a:p>
        <a:p>
          <a:r>
            <a:rPr lang="en-US" sz="1100"/>
            <a:t>3)Oxygen</a:t>
          </a:r>
          <a:r>
            <a:rPr lang="en-US" sz="1100" baseline="0"/>
            <a:t> </a:t>
          </a:r>
          <a:r>
            <a:rPr lang="en-US" sz="1100"/>
            <a:t>cylinder</a:t>
          </a:r>
          <a:r>
            <a:rPr lang="en-US" sz="1100" baseline="0"/>
            <a:t> </a:t>
          </a:r>
          <a:r>
            <a:rPr lang="en-US" sz="1100"/>
            <a:t>with</a:t>
          </a:r>
          <a:r>
            <a:rPr lang="en-US" sz="1100" baseline="0"/>
            <a:t> </a:t>
          </a:r>
          <a:r>
            <a:rPr lang="en-US" sz="1100"/>
            <a:t>functioning</a:t>
          </a:r>
          <a:r>
            <a:rPr lang="en-US" sz="1100" baseline="0"/>
            <a:t> </a:t>
          </a:r>
          <a:r>
            <a:rPr lang="en-US" sz="1100"/>
            <a:t>flow</a:t>
          </a:r>
          <a:r>
            <a:rPr lang="en-US" sz="1100" baseline="0"/>
            <a:t> </a:t>
          </a:r>
          <a:r>
            <a:rPr lang="en-US" sz="1100"/>
            <a:t>meter</a:t>
          </a:r>
          <a:r>
            <a:rPr lang="en-US" sz="1100" baseline="0"/>
            <a:t> </a:t>
          </a:r>
          <a:r>
            <a:rPr lang="en-US" sz="1100"/>
            <a:t>with</a:t>
          </a:r>
          <a:r>
            <a:rPr lang="en-US" sz="1100" baseline="0"/>
            <a:t> </a:t>
          </a:r>
          <a:r>
            <a:rPr lang="en-US" sz="1100"/>
            <a:t>pressure</a:t>
          </a:r>
          <a:r>
            <a:rPr lang="en-US" sz="1100" baseline="0"/>
            <a:t> </a:t>
          </a:r>
          <a:r>
            <a:rPr lang="en-US" sz="1100"/>
            <a:t>regulator</a:t>
          </a:r>
          <a:r>
            <a:rPr lang="en-US" sz="1100" baseline="0"/>
            <a:t> </a:t>
          </a:r>
          <a:r>
            <a:rPr lang="en-US" sz="1100"/>
            <a:t>with</a:t>
          </a:r>
          <a:r>
            <a:rPr lang="en-US" sz="1100" baseline="0"/>
            <a:t> </a:t>
          </a:r>
          <a:r>
            <a:rPr lang="en-US" sz="1100"/>
            <a:t>valve</a:t>
          </a:r>
          <a:r>
            <a:rPr lang="en-US" sz="1100" baseline="0"/>
            <a:t> </a:t>
          </a:r>
          <a:r>
            <a:rPr lang="en-US" sz="1100"/>
            <a:t>key.</a:t>
          </a:r>
        </a:p>
        <a:p>
          <a:r>
            <a:rPr lang="en-US" sz="1100"/>
            <a:t> </a:t>
          </a:r>
        </a:p>
        <a:p>
          <a:r>
            <a:rPr lang="en-US" sz="1100"/>
            <a:t>Equipment:</a:t>
          </a:r>
        </a:p>
        <a:p>
          <a:endParaRPr lang="en-US" sz="1100"/>
        </a:p>
        <a:p>
          <a:r>
            <a:rPr lang="en-US" sz="1100"/>
            <a:t>1) Neonatal ambu bag (250 ml) with the reservoir and O2 masks of both sizes (term and preterm)</a:t>
          </a:r>
        </a:p>
        <a:p>
          <a:r>
            <a:rPr lang="en-US" sz="1100"/>
            <a:t>2) Laryngoscope with straight blades of both sizes, No:0 and No: 1</a:t>
          </a:r>
        </a:p>
        <a:p>
          <a:endParaRPr lang="en-US" sz="1100"/>
        </a:p>
        <a:p>
          <a:r>
            <a:rPr lang="en-US" sz="1100"/>
            <a:t>3)  	</a:t>
          </a:r>
          <a:r>
            <a:rPr lang="en-US" sz="1100" b="1"/>
            <a:t>ET tubes - birth weight (g)           Internal diameter (mm)  </a:t>
          </a:r>
        </a:p>
        <a:p>
          <a:r>
            <a:rPr lang="en-US" sz="1100"/>
            <a:t>	 &lt;1000g    		2.5   </a:t>
          </a:r>
        </a:p>
        <a:p>
          <a:r>
            <a:rPr lang="en-US" sz="1100"/>
            <a:t>	1000-2000    		3.0   </a:t>
          </a:r>
        </a:p>
        <a:p>
          <a:r>
            <a:rPr lang="en-US" sz="1100"/>
            <a:t>	2000-4000    		3.5   </a:t>
          </a:r>
        </a:p>
        <a:p>
          <a:r>
            <a:rPr lang="en-US" sz="1100"/>
            <a:t>	&gt;4000     		3.5-4 </a:t>
          </a:r>
        </a:p>
        <a:p>
          <a:endParaRPr lang="en-US" sz="1100"/>
        </a:p>
        <a:p>
          <a:r>
            <a:rPr lang="en-US" sz="1100"/>
            <a:t>4)  ET tube</a:t>
          </a:r>
          <a:r>
            <a:rPr lang="en-US" sz="1100" baseline="0"/>
            <a:t> </a:t>
          </a:r>
          <a:r>
            <a:rPr lang="en-US" sz="1100"/>
            <a:t>introducer</a:t>
          </a:r>
          <a:r>
            <a:rPr lang="en-US" sz="1100" baseline="0"/>
            <a:t> </a:t>
          </a:r>
          <a:r>
            <a:rPr lang="en-US" sz="1100"/>
            <a:t>stilet</a:t>
          </a:r>
          <a:r>
            <a:rPr lang="en-US" sz="1100" baseline="0"/>
            <a:t> </a:t>
          </a:r>
          <a:r>
            <a:rPr lang="en-US" sz="1100"/>
            <a:t>(plastic/flexible)</a:t>
          </a:r>
        </a:p>
        <a:p>
          <a:r>
            <a:rPr lang="en-US" sz="1100"/>
            <a:t>5)  Straight suction catheters with thumbport - FG 6 and 10 (2-3 each)</a:t>
          </a:r>
        </a:p>
        <a:p>
          <a:r>
            <a:rPr lang="en-US" sz="1100"/>
            <a:t>6)  Feeding tube FG-5, 6, 7, 8 (2 each)</a:t>
          </a:r>
        </a:p>
        <a:p>
          <a:r>
            <a:rPr lang="en-US" sz="1100"/>
            <a:t>7)  Emergency tray with   </a:t>
          </a:r>
        </a:p>
        <a:p>
          <a:r>
            <a:rPr lang="en-US" sz="1100"/>
            <a:t>	Syringes 2ml(x5), 5ml(x5), 10ml(x3), 1ml(x5)  </a:t>
          </a:r>
        </a:p>
        <a:p>
          <a:r>
            <a:rPr lang="en-US" sz="1100"/>
            <a:t>	Canula 23G/25G(2 each)  </a:t>
          </a:r>
        </a:p>
        <a:p>
          <a:r>
            <a:rPr lang="en-US" sz="1100"/>
            <a:t>	Umbilical catheterisation pack - </a:t>
          </a:r>
        </a:p>
        <a:p>
          <a:r>
            <a:rPr lang="en-US" sz="1100"/>
            <a:t>		scalpel</a:t>
          </a:r>
        </a:p>
        <a:p>
          <a:r>
            <a:rPr lang="en-US" sz="1100"/>
            <a:t>		artery forceps x 2</a:t>
          </a:r>
        </a:p>
        <a:p>
          <a:r>
            <a:rPr lang="en-US" sz="1100"/>
            <a:t>		suture material</a:t>
          </a:r>
        </a:p>
        <a:p>
          <a:r>
            <a:rPr lang="en-US" sz="1100"/>
            <a:t>		metal probe</a:t>
          </a:r>
        </a:p>
        <a:p>
          <a:r>
            <a:rPr lang="en-US" sz="1100"/>
            <a:t>		3 way tap</a:t>
          </a:r>
        </a:p>
        <a:p>
          <a:r>
            <a:rPr lang="en-US" sz="1100"/>
            <a:t>		2 O silk, scissors, </a:t>
          </a:r>
        </a:p>
        <a:p>
          <a:r>
            <a:rPr lang="en-US" sz="1100"/>
            <a:t>		3.5 umbilical catheter, </a:t>
          </a:r>
        </a:p>
        <a:p>
          <a:r>
            <a:rPr lang="en-US" sz="1100"/>
            <a:t>	radio-opaque dye</a:t>
          </a:r>
        </a:p>
        <a:p>
          <a:endParaRPr lang="en-US" sz="1100"/>
        </a:p>
        <a:p>
          <a:r>
            <a:rPr lang="en-US" sz="1100"/>
            <a:t>Drugs-</a:t>
          </a:r>
        </a:p>
        <a:p>
          <a:r>
            <a:rPr lang="en-US" sz="1100"/>
            <a:t>Adrenaline - 1/10 000 (1 in 10 dilution of 1/1000 solution) - 1 vial  </a:t>
          </a:r>
        </a:p>
        <a:p>
          <a:r>
            <a:rPr lang="en-US" sz="1100"/>
            <a:t>Naloxone - 1 vial (400up/ml)  </a:t>
          </a:r>
        </a:p>
        <a:p>
          <a:r>
            <a:rPr lang="en-US" sz="1100"/>
            <a:t>0.9% N.saline - preferably 5ml vial  </a:t>
          </a:r>
        </a:p>
        <a:p>
          <a:r>
            <a:rPr lang="en-US" sz="1100"/>
            <a:t>8.4% NaHCO3 - 2 vials  </a:t>
          </a:r>
        </a:p>
        <a:p>
          <a:r>
            <a:rPr lang="en-US" sz="1100"/>
            <a:t>10% dextrose - 1 bottle  Distilled water - 5ml vial x 5</a:t>
          </a:r>
        </a:p>
        <a:p>
          <a:endParaRPr lang="en-US" sz="1100"/>
        </a:p>
        <a:p>
          <a:r>
            <a:rPr lang="en-US" sz="1100"/>
            <a:t>8) Blood sample bottles, culture bottles</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352425</xdr:colOff>
          <xdr:row>1</xdr:row>
          <xdr:rowOff>104775</xdr:rowOff>
        </xdr:from>
        <xdr:to>
          <xdr:col>15</xdr:col>
          <xdr:colOff>466725</xdr:colOff>
          <xdr:row>35</xdr:row>
          <xdr:rowOff>47625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12</xdr:col>
      <xdr:colOff>590550</xdr:colOff>
      <xdr:row>0</xdr:row>
      <xdr:rowOff>180975</xdr:rowOff>
    </xdr:from>
    <xdr:to>
      <xdr:col>13</xdr:col>
      <xdr:colOff>695325</xdr:colOff>
      <xdr:row>3</xdr:row>
      <xdr:rowOff>47625</xdr:rowOff>
    </xdr:to>
    <xdr:pic>
      <xdr:nvPicPr>
        <xdr:cNvPr id="204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7275" y="180975"/>
          <a:ext cx="1000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4</xdr:col>
      <xdr:colOff>219075</xdr:colOff>
      <xdr:row>3</xdr:row>
      <xdr:rowOff>76200</xdr:rowOff>
    </xdr:to>
    <xdr:pic>
      <xdr:nvPicPr>
        <xdr:cNvPr id="2050"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66900" y="85725"/>
          <a:ext cx="790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4.emf"/><Relationship Id="rId5" Type="http://schemas.openxmlformats.org/officeDocument/2006/relationships/package" Target="../embeddings/Microsoft_Word_Document1.docx"/><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ackage" Target="../embeddings/Microsoft_Word_Document2.docx"/><Relationship Id="rId2" Type="http://schemas.openxmlformats.org/officeDocument/2006/relationships/vmlDrawing" Target="../drawings/vmlDrawing8.vml"/><Relationship Id="rId1" Type="http://schemas.openxmlformats.org/officeDocument/2006/relationships/drawing" Target="../drawings/drawing5.xml"/><Relationship Id="rId4"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9"/>
  <sheetViews>
    <sheetView showGridLines="0" view="pageLayout" topLeftCell="E40" zoomScale="85" zoomScaleNormal="100" zoomScalePageLayoutView="85" workbookViewId="0">
      <selection activeCell="B3" sqref="B3:J3"/>
    </sheetView>
  </sheetViews>
  <sheetFormatPr defaultColWidth="9.140625" defaultRowHeight="18.75" x14ac:dyDescent="0.3"/>
  <cols>
    <col min="1" max="1" width="5" style="2" customWidth="1" collapsed="1"/>
    <col min="2" max="2" width="3.5703125" style="2" customWidth="1" collapsed="1"/>
    <col min="3" max="3" width="3.7109375" style="2" customWidth="1" collapsed="1"/>
    <col min="4" max="4" width="13.7109375" style="2" customWidth="1" collapsed="1"/>
    <col min="5" max="5" width="58.5703125" style="2" customWidth="1" collapsed="1"/>
    <col min="6" max="6" width="15" style="2" customWidth="1" collapsed="1"/>
    <col min="7" max="7" width="28.7109375" style="2" customWidth="1" collapsed="1"/>
    <col min="8" max="8" width="12.140625" style="6" customWidth="1" collapsed="1"/>
    <col min="9" max="9" width="8.7109375" style="13" customWidth="1" collapsed="1"/>
    <col min="10" max="10" width="26.28515625" style="2" customWidth="1" collapsed="1"/>
    <col min="11" max="16384" width="9.140625" style="2" collapsed="1"/>
  </cols>
  <sheetData>
    <row r="1" spans="2:12" ht="12" customHeight="1" x14ac:dyDescent="0.3"/>
    <row r="2" spans="2:12" ht="31.5" x14ac:dyDescent="0.5">
      <c r="B2" s="356" t="s">
        <v>1</v>
      </c>
      <c r="C2" s="357"/>
      <c r="D2" s="357"/>
      <c r="E2" s="357"/>
      <c r="F2" s="357"/>
      <c r="G2" s="357"/>
      <c r="H2" s="357"/>
      <c r="I2" s="357"/>
      <c r="J2" s="357"/>
    </row>
    <row r="3" spans="2:12" ht="31.5" x14ac:dyDescent="0.25">
      <c r="B3" s="361" t="s">
        <v>1291</v>
      </c>
      <c r="C3" s="362"/>
      <c r="D3" s="362"/>
      <c r="E3" s="362"/>
      <c r="F3" s="362"/>
      <c r="G3" s="362"/>
      <c r="H3" s="362"/>
      <c r="I3" s="362"/>
      <c r="J3" s="362"/>
    </row>
    <row r="4" spans="2:12" x14ac:dyDescent="0.3">
      <c r="B4" s="358" t="s">
        <v>856</v>
      </c>
      <c r="C4" s="357"/>
      <c r="D4" s="357"/>
      <c r="E4" s="357"/>
      <c r="F4" s="357"/>
      <c r="G4" s="357"/>
      <c r="H4" s="357"/>
      <c r="I4" s="357"/>
      <c r="J4" s="357"/>
    </row>
    <row r="5" spans="2:12" ht="21" x14ac:dyDescent="0.25">
      <c r="B5" s="359" t="s">
        <v>857</v>
      </c>
      <c r="C5" s="360"/>
      <c r="D5" s="360"/>
      <c r="E5" s="360"/>
      <c r="F5" s="360"/>
      <c r="G5" s="360"/>
      <c r="H5" s="360"/>
      <c r="I5" s="360"/>
      <c r="J5" s="360"/>
    </row>
    <row r="6" spans="2:12" ht="12" customHeight="1" x14ac:dyDescent="0.25">
      <c r="B6" s="31"/>
      <c r="C6" s="6"/>
      <c r="D6" s="6"/>
      <c r="E6" s="6"/>
      <c r="F6" s="6"/>
      <c r="G6" s="6"/>
      <c r="I6" s="6"/>
      <c r="J6" s="6"/>
    </row>
    <row r="7" spans="2:12" ht="9" customHeight="1" thickBot="1" x14ac:dyDescent="0.35"/>
    <row r="8" spans="2:12" ht="39" customHeight="1" thickBot="1" x14ac:dyDescent="0.3">
      <c r="B8" s="340" t="s">
        <v>2</v>
      </c>
      <c r="C8" s="341"/>
      <c r="D8" s="341"/>
      <c r="E8" s="8" t="s">
        <v>3</v>
      </c>
      <c r="F8" s="9" t="s">
        <v>4</v>
      </c>
      <c r="G8" s="9" t="s">
        <v>787</v>
      </c>
      <c r="H8" s="9" t="s">
        <v>764</v>
      </c>
      <c r="I8" s="9" t="s">
        <v>763</v>
      </c>
      <c r="J8" s="10" t="s">
        <v>5</v>
      </c>
    </row>
    <row r="9" spans="2:12" ht="22.5" customHeight="1" thickBot="1" x14ac:dyDescent="0.3">
      <c r="B9" s="337" t="s">
        <v>793</v>
      </c>
      <c r="C9" s="338"/>
      <c r="D9" s="338"/>
      <c r="E9" s="338"/>
      <c r="F9" s="338"/>
      <c r="G9" s="338"/>
      <c r="H9" s="338"/>
      <c r="I9" s="338"/>
      <c r="J9" s="339"/>
    </row>
    <row r="10" spans="2:12" s="3" customFormat="1" ht="16.5" thickBot="1" x14ac:dyDescent="0.3">
      <c r="B10" s="347" t="s">
        <v>785</v>
      </c>
      <c r="C10" s="348"/>
      <c r="D10" s="348"/>
      <c r="E10" s="348"/>
      <c r="F10" s="348"/>
      <c r="G10" s="348"/>
      <c r="H10" s="348"/>
      <c r="I10" s="348"/>
      <c r="J10" s="349"/>
      <c r="K10" s="4"/>
      <c r="L10" s="4"/>
    </row>
    <row r="11" spans="2:12" s="5" customFormat="1" ht="15.75" x14ac:dyDescent="0.25">
      <c r="B11" s="11"/>
      <c r="C11" s="344" t="s">
        <v>786</v>
      </c>
      <c r="D11" s="344"/>
      <c r="E11" s="344"/>
      <c r="F11" s="344"/>
      <c r="G11" s="344"/>
      <c r="H11" s="344"/>
      <c r="I11" s="344"/>
      <c r="J11" s="345"/>
    </row>
    <row r="12" spans="2:12" s="7" customFormat="1" ht="30.75" customHeight="1" x14ac:dyDescent="0.25">
      <c r="B12" s="61"/>
      <c r="C12" s="50"/>
      <c r="D12" s="51" t="s">
        <v>6</v>
      </c>
      <c r="E12" s="51" t="s">
        <v>7</v>
      </c>
      <c r="F12" s="52" t="s">
        <v>8</v>
      </c>
      <c r="G12" s="53"/>
      <c r="H12" s="45">
        <v>5</v>
      </c>
      <c r="I12" s="115"/>
      <c r="J12" s="297" t="s">
        <v>1493</v>
      </c>
    </row>
    <row r="13" spans="2:12" x14ac:dyDescent="0.25">
      <c r="B13" s="62"/>
      <c r="C13" s="54"/>
      <c r="D13" s="55" t="s">
        <v>9</v>
      </c>
      <c r="E13" s="55" t="s">
        <v>12</v>
      </c>
      <c r="F13" s="56" t="s">
        <v>8</v>
      </c>
      <c r="G13" s="57"/>
      <c r="H13" s="58">
        <v>10</v>
      </c>
      <c r="I13" s="116"/>
      <c r="J13" s="122"/>
    </row>
    <row r="14" spans="2:12" x14ac:dyDescent="0.25">
      <c r="B14" s="41"/>
      <c r="C14" s="42"/>
      <c r="D14" s="59" t="s">
        <v>11</v>
      </c>
      <c r="E14" s="59" t="s">
        <v>10</v>
      </c>
      <c r="F14" s="60" t="s">
        <v>8</v>
      </c>
      <c r="G14" s="44"/>
      <c r="H14" s="49">
        <v>10</v>
      </c>
      <c r="I14" s="117"/>
      <c r="J14" s="119"/>
    </row>
    <row r="15" spans="2:12" ht="15.75" x14ac:dyDescent="0.25">
      <c r="B15" s="12"/>
      <c r="C15" s="342" t="s">
        <v>788</v>
      </c>
      <c r="D15" s="342"/>
      <c r="E15" s="342"/>
      <c r="F15" s="342"/>
      <c r="G15" s="342"/>
      <c r="H15" s="342"/>
      <c r="I15" s="342"/>
      <c r="J15" s="343"/>
    </row>
    <row r="16" spans="2:12" x14ac:dyDescent="0.25">
      <c r="B16" s="34"/>
      <c r="C16" s="35"/>
      <c r="D16" s="36" t="s">
        <v>15</v>
      </c>
      <c r="E16" s="36" t="s">
        <v>13</v>
      </c>
      <c r="F16" s="38" t="s">
        <v>14</v>
      </c>
      <c r="G16" s="39"/>
      <c r="H16" s="40">
        <v>5</v>
      </c>
      <c r="I16" s="115"/>
      <c r="J16" s="123"/>
    </row>
    <row r="17" spans="2:12" ht="19.5" thickBot="1" x14ac:dyDescent="0.3">
      <c r="B17" s="63"/>
      <c r="C17" s="64"/>
      <c r="D17" s="65" t="s">
        <v>729</v>
      </c>
      <c r="E17" s="65" t="s">
        <v>676</v>
      </c>
      <c r="F17" s="66" t="s">
        <v>16</v>
      </c>
      <c r="G17" s="67"/>
      <c r="H17" s="68">
        <v>5</v>
      </c>
      <c r="I17" s="115"/>
      <c r="J17" s="124"/>
    </row>
    <row r="18" spans="2:12" s="3" customFormat="1" ht="16.5" thickBot="1" x14ac:dyDescent="0.3">
      <c r="B18" s="347" t="s">
        <v>789</v>
      </c>
      <c r="C18" s="348"/>
      <c r="D18" s="348"/>
      <c r="E18" s="348"/>
      <c r="F18" s="348"/>
      <c r="G18" s="348"/>
      <c r="H18" s="348"/>
      <c r="I18" s="348"/>
      <c r="J18" s="349"/>
      <c r="K18" s="4"/>
      <c r="L18" s="4"/>
    </row>
    <row r="19" spans="2:12" s="5" customFormat="1" ht="15.75" x14ac:dyDescent="0.25">
      <c r="B19" s="11"/>
      <c r="C19" s="344" t="s">
        <v>790</v>
      </c>
      <c r="D19" s="344"/>
      <c r="E19" s="344"/>
      <c r="F19" s="344"/>
      <c r="G19" s="344"/>
      <c r="H19" s="344"/>
      <c r="I19" s="344"/>
      <c r="J19" s="345"/>
    </row>
    <row r="20" spans="2:12" ht="31.5" x14ac:dyDescent="0.25">
      <c r="B20" s="34"/>
      <c r="C20" s="35"/>
      <c r="D20" s="69" t="s">
        <v>17</v>
      </c>
      <c r="E20" s="37" t="s">
        <v>687</v>
      </c>
      <c r="F20" s="38" t="s">
        <v>14</v>
      </c>
      <c r="G20" s="39"/>
      <c r="H20" s="40">
        <v>5</v>
      </c>
      <c r="I20" s="115"/>
      <c r="J20" s="123"/>
    </row>
    <row r="21" spans="2:12" x14ac:dyDescent="0.25">
      <c r="B21" s="41"/>
      <c r="C21" s="42"/>
      <c r="D21" s="69" t="s">
        <v>18</v>
      </c>
      <c r="E21" s="46" t="s">
        <v>19</v>
      </c>
      <c r="F21" s="60" t="s">
        <v>20</v>
      </c>
      <c r="G21" s="44"/>
      <c r="H21" s="49">
        <v>5</v>
      </c>
      <c r="I21" s="115"/>
      <c r="J21" s="123"/>
    </row>
    <row r="22" spans="2:12" ht="47.25" x14ac:dyDescent="0.25">
      <c r="B22" s="41"/>
      <c r="C22" s="42"/>
      <c r="D22" s="69" t="s">
        <v>21</v>
      </c>
      <c r="E22" s="46" t="s">
        <v>1355</v>
      </c>
      <c r="F22" s="60" t="s">
        <v>16</v>
      </c>
      <c r="G22" s="44"/>
      <c r="H22" s="49">
        <v>5</v>
      </c>
      <c r="I22" s="115"/>
      <c r="J22" s="123"/>
    </row>
    <row r="23" spans="2:12" x14ac:dyDescent="0.25">
      <c r="B23" s="41"/>
      <c r="C23" s="42"/>
      <c r="D23" s="69" t="s">
        <v>22</v>
      </c>
      <c r="E23" s="46" t="s">
        <v>677</v>
      </c>
      <c r="F23" s="60" t="s">
        <v>16</v>
      </c>
      <c r="G23" s="44"/>
      <c r="H23" s="49">
        <v>5</v>
      </c>
      <c r="I23" s="115"/>
      <c r="J23" s="123"/>
    </row>
    <row r="24" spans="2:12" x14ac:dyDescent="0.25">
      <c r="B24" s="41"/>
      <c r="C24" s="42"/>
      <c r="D24" s="69" t="s">
        <v>23</v>
      </c>
      <c r="E24" s="46" t="s">
        <v>688</v>
      </c>
      <c r="F24" s="60" t="s">
        <v>16</v>
      </c>
      <c r="G24" s="44"/>
      <c r="H24" s="49">
        <v>5</v>
      </c>
      <c r="I24" s="115"/>
      <c r="J24" s="123"/>
    </row>
    <row r="25" spans="2:12" ht="110.25" x14ac:dyDescent="0.25">
      <c r="B25" s="41"/>
      <c r="C25" s="42"/>
      <c r="D25" s="69" t="s">
        <v>24</v>
      </c>
      <c r="E25" s="296" t="s">
        <v>792</v>
      </c>
      <c r="F25" s="60" t="s">
        <v>16</v>
      </c>
      <c r="G25" s="48" t="s">
        <v>1368</v>
      </c>
      <c r="H25" s="49">
        <v>10</v>
      </c>
      <c r="I25" s="115"/>
      <c r="J25" s="303"/>
    </row>
    <row r="26" spans="2:12" x14ac:dyDescent="0.25">
      <c r="B26" s="41"/>
      <c r="C26" s="42"/>
      <c r="D26" s="69" t="s">
        <v>25</v>
      </c>
      <c r="E26" s="46" t="s">
        <v>678</v>
      </c>
      <c r="F26" s="60" t="s">
        <v>16</v>
      </c>
      <c r="G26" s="44"/>
      <c r="H26" s="49">
        <v>10</v>
      </c>
      <c r="I26" s="115"/>
      <c r="J26" s="123"/>
    </row>
    <row r="27" spans="2:12" x14ac:dyDescent="0.25">
      <c r="B27" s="41"/>
      <c r="C27" s="42"/>
      <c r="D27" s="69" t="s">
        <v>27</v>
      </c>
      <c r="E27" s="46" t="s">
        <v>26</v>
      </c>
      <c r="F27" s="60" t="s">
        <v>16</v>
      </c>
      <c r="G27" s="44"/>
      <c r="H27" s="49">
        <v>5</v>
      </c>
      <c r="I27" s="115"/>
      <c r="J27" s="123"/>
    </row>
    <row r="28" spans="2:12" x14ac:dyDescent="0.25">
      <c r="B28" s="41"/>
      <c r="C28" s="42"/>
      <c r="D28" s="69" t="s">
        <v>28</v>
      </c>
      <c r="E28" s="46" t="s">
        <v>679</v>
      </c>
      <c r="F28" s="60" t="s">
        <v>16</v>
      </c>
      <c r="G28" s="44"/>
      <c r="H28" s="49">
        <v>5</v>
      </c>
      <c r="I28" s="115"/>
      <c r="J28" s="123"/>
    </row>
    <row r="29" spans="2:12" ht="31.5" x14ac:dyDescent="0.25">
      <c r="B29" s="41"/>
      <c r="C29" s="42"/>
      <c r="D29" s="69" t="s">
        <v>30</v>
      </c>
      <c r="E29" s="46" t="s">
        <v>680</v>
      </c>
      <c r="F29" s="60" t="s">
        <v>16</v>
      </c>
      <c r="G29" s="44"/>
      <c r="H29" s="49">
        <v>5</v>
      </c>
      <c r="I29" s="115"/>
      <c r="J29" s="123"/>
    </row>
    <row r="30" spans="2:12" ht="31.5" x14ac:dyDescent="0.25">
      <c r="B30" s="41"/>
      <c r="C30" s="42"/>
      <c r="D30" s="69" t="s">
        <v>730</v>
      </c>
      <c r="E30" s="46" t="s">
        <v>791</v>
      </c>
      <c r="F30" s="60" t="s">
        <v>16</v>
      </c>
      <c r="G30" s="44"/>
      <c r="H30" s="49">
        <v>10</v>
      </c>
      <c r="I30" s="115"/>
      <c r="J30" s="123"/>
    </row>
    <row r="31" spans="2:12" x14ac:dyDescent="0.25">
      <c r="B31" s="41"/>
      <c r="C31" s="42"/>
      <c r="D31" s="69" t="s">
        <v>731</v>
      </c>
      <c r="E31" s="46" t="s">
        <v>29</v>
      </c>
      <c r="F31" s="60" t="s">
        <v>16</v>
      </c>
      <c r="G31" s="44"/>
      <c r="H31" s="49">
        <v>10</v>
      </c>
      <c r="I31" s="115"/>
      <c r="J31" s="123"/>
    </row>
    <row r="32" spans="2:12" ht="19.5" thickBot="1" x14ac:dyDescent="0.3">
      <c r="B32" s="63"/>
      <c r="C32" s="64"/>
      <c r="D32" s="69" t="s">
        <v>854</v>
      </c>
      <c r="E32" s="70" t="s">
        <v>656</v>
      </c>
      <c r="F32" s="66" t="s">
        <v>16</v>
      </c>
      <c r="G32" s="67"/>
      <c r="H32" s="68">
        <v>10</v>
      </c>
      <c r="I32" s="115"/>
      <c r="J32" s="124"/>
    </row>
    <row r="33" spans="2:12" s="3" customFormat="1" ht="16.5" thickBot="1" x14ac:dyDescent="0.3">
      <c r="B33" s="347" t="s">
        <v>794</v>
      </c>
      <c r="C33" s="348"/>
      <c r="D33" s="348"/>
      <c r="E33" s="348"/>
      <c r="F33" s="348"/>
      <c r="G33" s="348"/>
      <c r="H33" s="348"/>
      <c r="I33" s="348"/>
      <c r="J33" s="349"/>
      <c r="K33" s="4"/>
      <c r="L33" s="4"/>
    </row>
    <row r="34" spans="2:12" s="5" customFormat="1" ht="15.75" x14ac:dyDescent="0.25">
      <c r="B34" s="29"/>
      <c r="C34" s="335" t="s">
        <v>1382</v>
      </c>
      <c r="D34" s="335"/>
      <c r="E34" s="335"/>
      <c r="F34" s="335"/>
      <c r="G34" s="335"/>
      <c r="H34" s="335"/>
      <c r="I34" s="335"/>
      <c r="J34" s="336"/>
    </row>
    <row r="35" spans="2:12" s="7" customFormat="1" ht="31.5" customHeight="1" x14ac:dyDescent="0.25">
      <c r="B35" s="61"/>
      <c r="C35" s="50"/>
      <c r="D35" s="51" t="s">
        <v>762</v>
      </c>
      <c r="E35" s="51" t="s">
        <v>681</v>
      </c>
      <c r="F35" s="52" t="s">
        <v>8</v>
      </c>
      <c r="G35" s="53" t="s">
        <v>1369</v>
      </c>
      <c r="H35" s="45">
        <v>5</v>
      </c>
      <c r="I35" s="115"/>
      <c r="J35" s="121"/>
    </row>
    <row r="36" spans="2:12" ht="114" customHeight="1" x14ac:dyDescent="0.25">
      <c r="B36" s="62"/>
      <c r="C36" s="54"/>
      <c r="D36" s="51" t="s">
        <v>733</v>
      </c>
      <c r="E36" s="71" t="s">
        <v>1371</v>
      </c>
      <c r="F36" s="52" t="s">
        <v>8</v>
      </c>
      <c r="G36" s="292" t="s">
        <v>1292</v>
      </c>
      <c r="H36" s="58">
        <v>5</v>
      </c>
      <c r="I36" s="115"/>
      <c r="J36" s="122"/>
    </row>
    <row r="37" spans="2:12" x14ac:dyDescent="0.25">
      <c r="B37" s="41"/>
      <c r="C37" s="42"/>
      <c r="D37" s="51" t="s">
        <v>734</v>
      </c>
      <c r="E37" s="43" t="s">
        <v>657</v>
      </c>
      <c r="F37" s="52" t="s">
        <v>8</v>
      </c>
      <c r="G37" s="44"/>
      <c r="H37" s="49">
        <v>10</v>
      </c>
      <c r="I37" s="115"/>
      <c r="J37" s="119"/>
    </row>
    <row r="38" spans="2:12" ht="78.75" x14ac:dyDescent="0.25">
      <c r="B38" s="41"/>
      <c r="C38" s="42"/>
      <c r="D38" s="51" t="s">
        <v>796</v>
      </c>
      <c r="E38" s="43" t="s">
        <v>1370</v>
      </c>
      <c r="F38" s="52" t="s">
        <v>8</v>
      </c>
      <c r="G38" s="291" t="s">
        <v>1292</v>
      </c>
      <c r="H38" s="49">
        <v>13</v>
      </c>
      <c r="I38" s="115"/>
      <c r="J38" s="119"/>
    </row>
    <row r="39" spans="2:12" ht="19.5" thickBot="1" x14ac:dyDescent="0.3">
      <c r="B39" s="63"/>
      <c r="C39" s="64"/>
      <c r="D39" s="72" t="s">
        <v>797</v>
      </c>
      <c r="E39" s="73" t="s">
        <v>732</v>
      </c>
      <c r="F39" s="74" t="s">
        <v>8</v>
      </c>
      <c r="G39" s="67"/>
      <c r="H39" s="68">
        <v>5</v>
      </c>
      <c r="I39" s="125"/>
      <c r="J39" s="126"/>
    </row>
    <row r="40" spans="2:12" ht="19.5" thickBot="1" x14ac:dyDescent="0.35"/>
    <row r="41" spans="2:12" ht="22.5" customHeight="1" thickBot="1" x14ac:dyDescent="0.3">
      <c r="B41" s="337" t="s">
        <v>798</v>
      </c>
      <c r="C41" s="338"/>
      <c r="D41" s="338"/>
      <c r="E41" s="338"/>
      <c r="F41" s="338"/>
      <c r="G41" s="338"/>
      <c r="H41" s="338"/>
      <c r="I41" s="338"/>
      <c r="J41" s="339"/>
    </row>
    <row r="42" spans="2:12" s="3" customFormat="1" ht="16.5" thickBot="1" x14ac:dyDescent="0.3">
      <c r="B42" s="347" t="s">
        <v>799</v>
      </c>
      <c r="C42" s="348"/>
      <c r="D42" s="348"/>
      <c r="E42" s="348"/>
      <c r="F42" s="348"/>
      <c r="G42" s="348"/>
      <c r="H42" s="348"/>
      <c r="I42" s="348"/>
      <c r="J42" s="349"/>
      <c r="K42" s="4"/>
      <c r="L42" s="4"/>
    </row>
    <row r="43" spans="2:12" s="5" customFormat="1" ht="15.75" x14ac:dyDescent="0.25">
      <c r="B43" s="11"/>
      <c r="C43" s="344" t="s">
        <v>800</v>
      </c>
      <c r="D43" s="344"/>
      <c r="E43" s="344"/>
      <c r="F43" s="344"/>
      <c r="G43" s="344"/>
      <c r="H43" s="344"/>
      <c r="I43" s="344"/>
      <c r="J43" s="345"/>
    </row>
    <row r="44" spans="2:12" s="7" customFormat="1" ht="18.75" customHeight="1" x14ac:dyDescent="0.25">
      <c r="B44" s="61"/>
      <c r="C44" s="50"/>
      <c r="D44" s="51" t="s">
        <v>31</v>
      </c>
      <c r="E44" s="51" t="s">
        <v>1293</v>
      </c>
      <c r="F44" s="52" t="s">
        <v>32</v>
      </c>
      <c r="G44" s="53" t="s">
        <v>1372</v>
      </c>
      <c r="H44" s="45">
        <v>5</v>
      </c>
      <c r="I44" s="115"/>
      <c r="J44" s="121"/>
    </row>
    <row r="45" spans="2:12" x14ac:dyDescent="0.25">
      <c r="B45" s="62"/>
      <c r="C45" s="54"/>
      <c r="D45" s="51" t="s">
        <v>33</v>
      </c>
      <c r="E45" s="71" t="s">
        <v>1294</v>
      </c>
      <c r="F45" s="52" t="s">
        <v>32</v>
      </c>
      <c r="G45" s="57"/>
      <c r="H45" s="45">
        <v>5</v>
      </c>
      <c r="I45" s="116"/>
      <c r="J45" s="121"/>
    </row>
    <row r="46" spans="2:12" ht="47.25" x14ac:dyDescent="0.25">
      <c r="B46" s="41"/>
      <c r="C46" s="42"/>
      <c r="D46" s="51" t="s">
        <v>34</v>
      </c>
      <c r="E46" s="43" t="s">
        <v>1295</v>
      </c>
      <c r="F46" s="52" t="s">
        <v>32</v>
      </c>
      <c r="G46" s="48" t="s">
        <v>1373</v>
      </c>
      <c r="H46" s="45">
        <v>5</v>
      </c>
      <c r="I46" s="117"/>
      <c r="J46" s="119"/>
    </row>
    <row r="47" spans="2:12" x14ac:dyDescent="0.25">
      <c r="B47" s="41"/>
      <c r="C47" s="42"/>
      <c r="D47" s="51" t="s">
        <v>735</v>
      </c>
      <c r="E47" s="43" t="s">
        <v>689</v>
      </c>
      <c r="F47" s="52" t="s">
        <v>32</v>
      </c>
      <c r="G47" s="44"/>
      <c r="H47" s="45">
        <v>5</v>
      </c>
      <c r="I47" s="117"/>
      <c r="J47" s="119"/>
    </row>
    <row r="48" spans="2:12" ht="78.75" x14ac:dyDescent="0.25">
      <c r="B48" s="41"/>
      <c r="C48" s="42"/>
      <c r="D48" s="51" t="s">
        <v>736</v>
      </c>
      <c r="E48" s="43" t="s">
        <v>1296</v>
      </c>
      <c r="F48" s="52" t="s">
        <v>32</v>
      </c>
      <c r="G48" s="48" t="s">
        <v>1374</v>
      </c>
      <c r="H48" s="45">
        <v>5</v>
      </c>
      <c r="I48" s="117"/>
      <c r="J48" s="119"/>
    </row>
    <row r="49" spans="2:12" ht="15.75" x14ac:dyDescent="0.25">
      <c r="B49" s="12"/>
      <c r="C49" s="346" t="s">
        <v>801</v>
      </c>
      <c r="D49" s="342"/>
      <c r="E49" s="342"/>
      <c r="F49" s="342"/>
      <c r="G49" s="342"/>
      <c r="H49" s="342"/>
      <c r="I49" s="342"/>
      <c r="J49" s="343"/>
    </row>
    <row r="50" spans="2:12" ht="110.25" x14ac:dyDescent="0.25">
      <c r="B50" s="34"/>
      <c r="C50" s="35"/>
      <c r="D50" s="69" t="s">
        <v>35</v>
      </c>
      <c r="E50" s="299" t="s">
        <v>737</v>
      </c>
      <c r="F50" s="38" t="s">
        <v>32</v>
      </c>
      <c r="G50" s="298" t="s">
        <v>1375</v>
      </c>
      <c r="H50" s="40">
        <v>1</v>
      </c>
      <c r="I50" s="117"/>
      <c r="J50" s="123"/>
    </row>
    <row r="51" spans="2:12" ht="31.5" x14ac:dyDescent="0.25">
      <c r="B51" s="41"/>
      <c r="C51" s="42"/>
      <c r="D51" s="69" t="s">
        <v>36</v>
      </c>
      <c r="E51" s="43" t="s">
        <v>683</v>
      </c>
      <c r="F51" s="38" t="s">
        <v>32</v>
      </c>
      <c r="G51" s="44"/>
      <c r="H51" s="45">
        <v>1</v>
      </c>
      <c r="I51" s="117"/>
      <c r="J51" s="119"/>
    </row>
    <row r="52" spans="2:12" ht="31.5" x14ac:dyDescent="0.25">
      <c r="B52" s="41"/>
      <c r="C52" s="42"/>
      <c r="D52" s="75" t="s">
        <v>773</v>
      </c>
      <c r="E52" s="46" t="s">
        <v>1297</v>
      </c>
      <c r="F52" s="47" t="s">
        <v>32</v>
      </c>
      <c r="G52" s="48"/>
      <c r="H52" s="49">
        <v>1</v>
      </c>
      <c r="I52" s="117"/>
      <c r="J52" s="120"/>
    </row>
    <row r="53" spans="2:12" ht="15.75" x14ac:dyDescent="0.25">
      <c r="B53" s="12"/>
      <c r="C53" s="346" t="s">
        <v>802</v>
      </c>
      <c r="D53" s="342"/>
      <c r="E53" s="342"/>
      <c r="F53" s="342"/>
      <c r="G53" s="342"/>
      <c r="H53" s="342"/>
      <c r="I53" s="342"/>
      <c r="J53" s="343"/>
    </row>
    <row r="54" spans="2:12" ht="47.25" x14ac:dyDescent="0.25">
      <c r="B54" s="34"/>
      <c r="C54" s="35"/>
      <c r="D54" s="69" t="s">
        <v>37</v>
      </c>
      <c r="E54" s="37" t="s">
        <v>1376</v>
      </c>
      <c r="F54" s="38" t="s">
        <v>32</v>
      </c>
      <c r="G54" s="39"/>
      <c r="H54" s="40">
        <v>3</v>
      </c>
      <c r="I54" s="117"/>
      <c r="J54" s="118"/>
    </row>
    <row r="55" spans="2:12" ht="31.5" x14ac:dyDescent="0.25">
      <c r="B55" s="41"/>
      <c r="C55" s="42"/>
      <c r="D55" s="69" t="s">
        <v>38</v>
      </c>
      <c r="E55" s="43" t="s">
        <v>1377</v>
      </c>
      <c r="F55" s="38" t="s">
        <v>32</v>
      </c>
      <c r="G55" s="44"/>
      <c r="H55" s="45">
        <v>5</v>
      </c>
      <c r="I55" s="117"/>
      <c r="J55" s="119"/>
    </row>
    <row r="56" spans="2:12" ht="63" x14ac:dyDescent="0.25">
      <c r="B56" s="41"/>
      <c r="C56" s="42"/>
      <c r="D56" s="75" t="s">
        <v>738</v>
      </c>
      <c r="E56" s="296" t="s">
        <v>1298</v>
      </c>
      <c r="F56" s="47" t="s">
        <v>32</v>
      </c>
      <c r="G56" s="48" t="s">
        <v>1378</v>
      </c>
      <c r="H56" s="49">
        <v>5</v>
      </c>
      <c r="I56" s="117"/>
      <c r="J56" s="120"/>
    </row>
    <row r="57" spans="2:12" ht="15.75" x14ac:dyDescent="0.25">
      <c r="B57" s="12"/>
      <c r="C57" s="346" t="s">
        <v>804</v>
      </c>
      <c r="D57" s="342"/>
      <c r="E57" s="342"/>
      <c r="F57" s="342"/>
      <c r="G57" s="342"/>
      <c r="H57" s="342"/>
      <c r="I57" s="342"/>
      <c r="J57" s="343"/>
    </row>
    <row r="58" spans="2:12" ht="47.25" x14ac:dyDescent="0.25">
      <c r="B58" s="34"/>
      <c r="C58" s="35"/>
      <c r="D58" s="69" t="s">
        <v>39</v>
      </c>
      <c r="E58" s="299" t="s">
        <v>682</v>
      </c>
      <c r="F58" s="38" t="s">
        <v>32</v>
      </c>
      <c r="G58" s="298" t="s">
        <v>1379</v>
      </c>
      <c r="H58" s="40">
        <v>5</v>
      </c>
      <c r="I58" s="128"/>
      <c r="J58" s="118"/>
    </row>
    <row r="59" spans="2:12" ht="15.75" x14ac:dyDescent="0.25">
      <c r="B59" s="12"/>
      <c r="C59" s="346" t="s">
        <v>803</v>
      </c>
      <c r="D59" s="342"/>
      <c r="E59" s="342"/>
      <c r="F59" s="342"/>
      <c r="G59" s="342"/>
      <c r="H59" s="342"/>
      <c r="I59" s="342"/>
      <c r="J59" s="343"/>
    </row>
    <row r="60" spans="2:12" ht="63.75" thickBot="1" x14ac:dyDescent="0.3">
      <c r="B60" s="76"/>
      <c r="C60" s="77"/>
      <c r="D60" s="78" t="s">
        <v>40</v>
      </c>
      <c r="E60" s="301" t="s">
        <v>1380</v>
      </c>
      <c r="F60" s="79" t="s">
        <v>32</v>
      </c>
      <c r="G60" s="300" t="s">
        <v>1381</v>
      </c>
      <c r="H60" s="80">
        <v>5</v>
      </c>
      <c r="I60" s="128"/>
      <c r="J60" s="127"/>
    </row>
    <row r="61" spans="2:12" s="3" customFormat="1" ht="16.5" thickBot="1" x14ac:dyDescent="0.3">
      <c r="B61" s="347" t="s">
        <v>1383</v>
      </c>
      <c r="C61" s="348"/>
      <c r="D61" s="348"/>
      <c r="E61" s="348"/>
      <c r="F61" s="348"/>
      <c r="G61" s="348"/>
      <c r="H61" s="348"/>
      <c r="I61" s="348"/>
      <c r="J61" s="349"/>
      <c r="K61" s="4"/>
      <c r="L61" s="4"/>
    </row>
    <row r="62" spans="2:12" s="5" customFormat="1" ht="15.75" x14ac:dyDescent="0.25">
      <c r="B62" s="11"/>
      <c r="C62" s="344" t="s">
        <v>806</v>
      </c>
      <c r="D62" s="344"/>
      <c r="E62" s="344"/>
      <c r="F62" s="344"/>
      <c r="G62" s="344"/>
      <c r="H62" s="344"/>
      <c r="I62" s="344"/>
      <c r="J62" s="345"/>
    </row>
    <row r="63" spans="2:12" s="7" customFormat="1" ht="78.75" x14ac:dyDescent="0.25">
      <c r="B63" s="81"/>
      <c r="C63" s="82"/>
      <c r="D63" s="83" t="s">
        <v>41</v>
      </c>
      <c r="E63" s="83" t="s">
        <v>42</v>
      </c>
      <c r="F63" s="84" t="s">
        <v>32</v>
      </c>
      <c r="G63" s="85" t="s">
        <v>1384</v>
      </c>
      <c r="H63" s="86">
        <v>2</v>
      </c>
      <c r="I63" s="128"/>
      <c r="J63" s="129"/>
    </row>
    <row r="64" spans="2:12" s="7" customFormat="1" ht="31.5" x14ac:dyDescent="0.25">
      <c r="B64" s="87"/>
      <c r="C64" s="88"/>
      <c r="D64" s="89" t="s">
        <v>807</v>
      </c>
      <c r="E64" s="89" t="s">
        <v>43</v>
      </c>
      <c r="F64" s="90" t="s">
        <v>44</v>
      </c>
      <c r="G64" s="91"/>
      <c r="H64" s="92">
        <v>1</v>
      </c>
      <c r="I64" s="128"/>
      <c r="J64" s="129"/>
    </row>
    <row r="65" spans="2:12" s="7" customFormat="1" ht="32.25" thickBot="1" x14ac:dyDescent="0.3">
      <c r="B65" s="93"/>
      <c r="C65" s="94"/>
      <c r="D65" s="72" t="s">
        <v>808</v>
      </c>
      <c r="E65" s="72" t="s">
        <v>45</v>
      </c>
      <c r="F65" s="74" t="s">
        <v>46</v>
      </c>
      <c r="G65" s="95" t="s">
        <v>1385</v>
      </c>
      <c r="H65" s="96">
        <v>1</v>
      </c>
      <c r="I65" s="130"/>
      <c r="J65" s="131"/>
    </row>
    <row r="66" spans="2:12" s="3" customFormat="1" ht="30.75" customHeight="1" thickBot="1" x14ac:dyDescent="0.3">
      <c r="B66" s="320" t="s">
        <v>809</v>
      </c>
      <c r="C66" s="321"/>
      <c r="D66" s="321"/>
      <c r="E66" s="321"/>
      <c r="F66" s="321"/>
      <c r="G66" s="321"/>
      <c r="H66" s="321"/>
      <c r="I66" s="321"/>
      <c r="J66" s="322"/>
      <c r="K66" s="4"/>
      <c r="L66" s="4"/>
    </row>
    <row r="67" spans="2:12" s="5" customFormat="1" ht="15.75" x14ac:dyDescent="0.25">
      <c r="B67" s="11"/>
      <c r="C67" s="344" t="s">
        <v>810</v>
      </c>
      <c r="D67" s="344"/>
      <c r="E67" s="344"/>
      <c r="F67" s="344"/>
      <c r="G67" s="344"/>
      <c r="H67" s="344"/>
      <c r="I67" s="344"/>
      <c r="J67" s="345"/>
    </row>
    <row r="68" spans="2:12" s="7" customFormat="1" ht="94.5" x14ac:dyDescent="0.25">
      <c r="B68" s="97"/>
      <c r="C68" s="98"/>
      <c r="D68" s="83" t="s">
        <v>47</v>
      </c>
      <c r="E68" s="83" t="s">
        <v>811</v>
      </c>
      <c r="F68" s="84" t="s">
        <v>16</v>
      </c>
      <c r="G68" s="99" t="s">
        <v>1386</v>
      </c>
      <c r="H68" s="86">
        <v>1</v>
      </c>
      <c r="I68" s="128"/>
      <c r="J68" s="129"/>
    </row>
    <row r="69" spans="2:12" s="5" customFormat="1" ht="15.75" x14ac:dyDescent="0.25">
      <c r="B69" s="11"/>
      <c r="C69" s="344" t="s">
        <v>812</v>
      </c>
      <c r="D69" s="344"/>
      <c r="E69" s="344"/>
      <c r="F69" s="344"/>
      <c r="G69" s="344"/>
      <c r="H69" s="344"/>
      <c r="I69" s="344"/>
      <c r="J69" s="345"/>
    </row>
    <row r="70" spans="2:12" s="7" customFormat="1" ht="47.25" x14ac:dyDescent="0.25">
      <c r="B70" s="97"/>
      <c r="C70" s="98"/>
      <c r="D70" s="83" t="s">
        <v>49</v>
      </c>
      <c r="E70" s="83" t="s">
        <v>1299</v>
      </c>
      <c r="F70" s="84" t="s">
        <v>50</v>
      </c>
      <c r="G70" s="99"/>
      <c r="H70" s="86">
        <v>1</v>
      </c>
      <c r="I70" s="128"/>
      <c r="J70" s="129"/>
    </row>
    <row r="71" spans="2:12" s="5" customFormat="1" ht="15.75" x14ac:dyDescent="0.25">
      <c r="B71" s="11"/>
      <c r="C71" s="344" t="s">
        <v>813</v>
      </c>
      <c r="D71" s="344"/>
      <c r="E71" s="344"/>
      <c r="F71" s="344"/>
      <c r="G71" s="344"/>
      <c r="H71" s="344"/>
      <c r="I71" s="344"/>
      <c r="J71" s="345"/>
    </row>
    <row r="72" spans="2:12" s="7" customFormat="1" ht="79.5" thickBot="1" x14ac:dyDescent="0.3">
      <c r="B72" s="97"/>
      <c r="C72" s="98"/>
      <c r="D72" s="83" t="s">
        <v>49</v>
      </c>
      <c r="E72" s="83" t="s">
        <v>1387</v>
      </c>
      <c r="F72" s="84" t="s">
        <v>32</v>
      </c>
      <c r="G72" s="99" t="s">
        <v>1388</v>
      </c>
      <c r="H72" s="86">
        <v>1</v>
      </c>
      <c r="I72" s="128"/>
      <c r="J72" s="129"/>
    </row>
    <row r="73" spans="2:12" s="3" customFormat="1" ht="16.5" thickBot="1" x14ac:dyDescent="0.3">
      <c r="B73" s="347" t="s">
        <v>805</v>
      </c>
      <c r="C73" s="348"/>
      <c r="D73" s="348"/>
      <c r="E73" s="348"/>
      <c r="F73" s="348"/>
      <c r="G73" s="348"/>
      <c r="H73" s="348"/>
      <c r="I73" s="348"/>
      <c r="J73" s="349"/>
      <c r="K73" s="4"/>
      <c r="L73" s="4"/>
    </row>
    <row r="74" spans="2:12" s="5" customFormat="1" ht="15.75" x14ac:dyDescent="0.25">
      <c r="B74" s="11"/>
      <c r="C74" s="344" t="s">
        <v>814</v>
      </c>
      <c r="D74" s="344"/>
      <c r="E74" s="344"/>
      <c r="F74" s="344"/>
      <c r="G74" s="344"/>
      <c r="H74" s="344"/>
      <c r="I74" s="344"/>
      <c r="J74" s="345"/>
    </row>
    <row r="75" spans="2:12" s="7" customFormat="1" ht="31.5" x14ac:dyDescent="0.25">
      <c r="B75" s="97"/>
      <c r="C75" s="98"/>
      <c r="D75" s="83" t="s">
        <v>51</v>
      </c>
      <c r="E75" s="83" t="s">
        <v>815</v>
      </c>
      <c r="F75" s="84" t="s">
        <v>52</v>
      </c>
      <c r="G75" s="99"/>
      <c r="H75" s="86">
        <v>1</v>
      </c>
      <c r="I75" s="128"/>
      <c r="J75" s="129"/>
    </row>
    <row r="76" spans="2:12" s="5" customFormat="1" ht="15.75" x14ac:dyDescent="0.25">
      <c r="B76" s="11"/>
      <c r="C76" s="344" t="s">
        <v>816</v>
      </c>
      <c r="D76" s="344"/>
      <c r="E76" s="344"/>
      <c r="F76" s="344"/>
      <c r="G76" s="344"/>
      <c r="H76" s="344"/>
      <c r="I76" s="344"/>
      <c r="J76" s="345"/>
    </row>
    <row r="77" spans="2:12" s="7" customFormat="1" ht="32.25" thickBot="1" x14ac:dyDescent="0.3">
      <c r="B77" s="100"/>
      <c r="C77" s="101"/>
      <c r="D77" s="102" t="s">
        <v>53</v>
      </c>
      <c r="E77" s="102" t="s">
        <v>1389</v>
      </c>
      <c r="F77" s="103" t="s">
        <v>52</v>
      </c>
      <c r="G77" s="104"/>
      <c r="H77" s="105">
        <v>1</v>
      </c>
      <c r="I77" s="130"/>
      <c r="J77" s="131"/>
    </row>
    <row r="78" spans="2:12" ht="19.5" thickBot="1" x14ac:dyDescent="0.35"/>
    <row r="79" spans="2:12" ht="22.5" customHeight="1" thickBot="1" x14ac:dyDescent="0.3">
      <c r="B79" s="337" t="s">
        <v>817</v>
      </c>
      <c r="C79" s="338"/>
      <c r="D79" s="338"/>
      <c r="E79" s="338"/>
      <c r="F79" s="338"/>
      <c r="G79" s="338"/>
      <c r="H79" s="338"/>
      <c r="I79" s="338"/>
      <c r="J79" s="339"/>
    </row>
    <row r="80" spans="2:12" s="3" customFormat="1" ht="16.5" thickBot="1" x14ac:dyDescent="0.3">
      <c r="B80" s="320" t="s">
        <v>818</v>
      </c>
      <c r="C80" s="321"/>
      <c r="D80" s="321"/>
      <c r="E80" s="321"/>
      <c r="F80" s="321"/>
      <c r="G80" s="321"/>
      <c r="H80" s="321"/>
      <c r="I80" s="321"/>
      <c r="J80" s="322"/>
      <c r="K80" s="4"/>
      <c r="L80" s="4"/>
    </row>
    <row r="81" spans="2:10" s="5" customFormat="1" ht="15.75" x14ac:dyDescent="0.25">
      <c r="B81" s="11"/>
      <c r="C81" s="329" t="s">
        <v>819</v>
      </c>
      <c r="D81" s="329"/>
      <c r="E81" s="329"/>
      <c r="F81" s="329"/>
      <c r="G81" s="329"/>
      <c r="H81" s="329"/>
      <c r="I81" s="329"/>
      <c r="J81" s="355"/>
    </row>
    <row r="82" spans="2:10" s="7" customFormat="1" ht="63" x14ac:dyDescent="0.25">
      <c r="B82" s="61"/>
      <c r="C82" s="50"/>
      <c r="D82" s="51" t="s">
        <v>54</v>
      </c>
      <c r="E82" s="106" t="s">
        <v>1390</v>
      </c>
      <c r="F82" s="52" t="s">
        <v>32</v>
      </c>
      <c r="G82" s="107" t="s">
        <v>55</v>
      </c>
      <c r="H82" s="45">
        <v>1</v>
      </c>
      <c r="I82" s="115"/>
      <c r="J82" s="121"/>
    </row>
    <row r="83" spans="2:10" ht="31.5" x14ac:dyDescent="0.25">
      <c r="B83" s="62"/>
      <c r="C83" s="54"/>
      <c r="D83" s="51" t="s">
        <v>56</v>
      </c>
      <c r="E83" s="71" t="s">
        <v>820</v>
      </c>
      <c r="F83" s="52" t="s">
        <v>32</v>
      </c>
      <c r="G83" s="113" t="s">
        <v>1392</v>
      </c>
      <c r="H83" s="45">
        <v>1</v>
      </c>
      <c r="I83" s="115"/>
      <c r="J83" s="122"/>
    </row>
    <row r="84" spans="2:10" ht="15.75" x14ac:dyDescent="0.25">
      <c r="B84" s="12"/>
      <c r="C84" s="326" t="s">
        <v>821</v>
      </c>
      <c r="D84" s="353"/>
      <c r="E84" s="353"/>
      <c r="F84" s="353"/>
      <c r="G84" s="353"/>
      <c r="H84" s="353"/>
      <c r="I84" s="353"/>
      <c r="J84" s="354"/>
    </row>
    <row r="85" spans="2:10" x14ac:dyDescent="0.25">
      <c r="B85" s="34"/>
      <c r="C85" s="35"/>
      <c r="D85" s="36" t="s">
        <v>57</v>
      </c>
      <c r="E85" s="108" t="s">
        <v>1300</v>
      </c>
      <c r="F85" s="38" t="s">
        <v>32</v>
      </c>
      <c r="G85" s="109" t="s">
        <v>1391</v>
      </c>
      <c r="H85" s="40">
        <v>1</v>
      </c>
      <c r="I85" s="115"/>
      <c r="J85" s="123"/>
    </row>
    <row r="86" spans="2:10" x14ac:dyDescent="0.25">
      <c r="B86" s="41"/>
      <c r="C86" s="42"/>
      <c r="D86" s="36" t="s">
        <v>58</v>
      </c>
      <c r="E86" s="43" t="s">
        <v>1301</v>
      </c>
      <c r="F86" s="38" t="s">
        <v>32</v>
      </c>
      <c r="G86" s="110"/>
      <c r="H86" s="45">
        <v>1</v>
      </c>
      <c r="I86" s="117"/>
      <c r="J86" s="119"/>
    </row>
    <row r="87" spans="2:10" ht="19.5" customHeight="1" x14ac:dyDescent="0.25">
      <c r="B87" s="41"/>
      <c r="C87" s="42"/>
      <c r="D87" s="36" t="s">
        <v>59</v>
      </c>
      <c r="E87" s="43" t="s">
        <v>739</v>
      </c>
      <c r="F87" s="47" t="s">
        <v>32</v>
      </c>
      <c r="G87" s="111"/>
      <c r="H87" s="49">
        <v>1</v>
      </c>
      <c r="I87" s="128"/>
      <c r="J87" s="120"/>
    </row>
    <row r="88" spans="2:10" ht="15.75" x14ac:dyDescent="0.25">
      <c r="B88" s="12"/>
      <c r="C88" s="326" t="s">
        <v>822</v>
      </c>
      <c r="D88" s="353"/>
      <c r="E88" s="353"/>
      <c r="F88" s="353"/>
      <c r="G88" s="353"/>
      <c r="H88" s="353"/>
      <c r="I88" s="353"/>
      <c r="J88" s="354"/>
    </row>
    <row r="89" spans="2:10" ht="31.5" x14ac:dyDescent="0.25">
      <c r="B89" s="34"/>
      <c r="C89" s="35"/>
      <c r="D89" s="69" t="s">
        <v>60</v>
      </c>
      <c r="E89" s="108" t="s">
        <v>1393</v>
      </c>
      <c r="F89" s="38" t="s">
        <v>32</v>
      </c>
      <c r="G89" s="112"/>
      <c r="H89" s="40">
        <v>1</v>
      </c>
      <c r="I89" s="115"/>
      <c r="J89" s="123"/>
    </row>
    <row r="90" spans="2:10" ht="31.5" x14ac:dyDescent="0.25">
      <c r="B90" s="41"/>
      <c r="C90" s="42"/>
      <c r="D90" s="69" t="s">
        <v>61</v>
      </c>
      <c r="E90" s="43" t="s">
        <v>1394</v>
      </c>
      <c r="F90" s="38" t="s">
        <v>32</v>
      </c>
      <c r="G90" s="111"/>
      <c r="H90" s="40">
        <v>1</v>
      </c>
      <c r="I90" s="116"/>
      <c r="J90" s="119"/>
    </row>
    <row r="91" spans="2:10" x14ac:dyDescent="0.25">
      <c r="B91" s="41"/>
      <c r="C91" s="42"/>
      <c r="D91" s="69" t="s">
        <v>62</v>
      </c>
      <c r="E91" s="43" t="s">
        <v>686</v>
      </c>
      <c r="F91" s="38" t="s">
        <v>32</v>
      </c>
      <c r="G91" s="111"/>
      <c r="H91" s="40">
        <v>1</v>
      </c>
      <c r="I91" s="128"/>
      <c r="J91" s="120"/>
    </row>
    <row r="92" spans="2:10" x14ac:dyDescent="0.25">
      <c r="B92" s="41"/>
      <c r="C92" s="42"/>
      <c r="D92" s="69" t="s">
        <v>63</v>
      </c>
      <c r="E92" s="43" t="s">
        <v>826</v>
      </c>
      <c r="F92" s="38" t="s">
        <v>32</v>
      </c>
      <c r="G92" s="111"/>
      <c r="H92" s="40">
        <v>1</v>
      </c>
      <c r="I92" s="117"/>
      <c r="J92" s="119"/>
    </row>
    <row r="93" spans="2:10" ht="31.5" x14ac:dyDescent="0.25">
      <c r="B93" s="41"/>
      <c r="C93" s="42"/>
      <c r="D93" s="69" t="s">
        <v>64</v>
      </c>
      <c r="E93" s="43" t="s">
        <v>1395</v>
      </c>
      <c r="F93" s="38" t="s">
        <v>32</v>
      </c>
      <c r="G93" s="111"/>
      <c r="H93" s="40">
        <v>1</v>
      </c>
      <c r="I93" s="117"/>
      <c r="J93" s="119"/>
    </row>
    <row r="94" spans="2:10" x14ac:dyDescent="0.25">
      <c r="B94" s="41"/>
      <c r="C94" s="42"/>
      <c r="D94" s="69" t="s">
        <v>66</v>
      </c>
      <c r="E94" s="43" t="s">
        <v>65</v>
      </c>
      <c r="F94" s="38" t="s">
        <v>32</v>
      </c>
      <c r="G94" s="111"/>
      <c r="H94" s="40">
        <v>1</v>
      </c>
      <c r="I94" s="117"/>
      <c r="J94" s="120"/>
    </row>
    <row r="95" spans="2:10" ht="31.5" x14ac:dyDescent="0.25">
      <c r="B95" s="41"/>
      <c r="C95" s="42"/>
      <c r="D95" s="69" t="s">
        <v>67</v>
      </c>
      <c r="E95" s="43" t="s">
        <v>690</v>
      </c>
      <c r="F95" s="38" t="s">
        <v>32</v>
      </c>
      <c r="G95" s="111"/>
      <c r="H95" s="40">
        <v>5</v>
      </c>
      <c r="I95" s="117"/>
      <c r="J95" s="119"/>
    </row>
    <row r="96" spans="2:10" ht="31.5" x14ac:dyDescent="0.25">
      <c r="B96" s="41"/>
      <c r="C96" s="42"/>
      <c r="D96" s="69" t="s">
        <v>69</v>
      </c>
      <c r="E96" s="43" t="s">
        <v>68</v>
      </c>
      <c r="F96" s="38" t="s">
        <v>32</v>
      </c>
      <c r="G96" s="111"/>
      <c r="H96" s="40">
        <v>1</v>
      </c>
      <c r="I96" s="117"/>
      <c r="J96" s="120"/>
    </row>
    <row r="97" spans="2:10" ht="31.5" x14ac:dyDescent="0.25">
      <c r="B97" s="41"/>
      <c r="C97" s="42"/>
      <c r="D97" s="69" t="s">
        <v>70</v>
      </c>
      <c r="E97" s="43" t="s">
        <v>1302</v>
      </c>
      <c r="F97" s="38" t="s">
        <v>32</v>
      </c>
      <c r="G97" s="111" t="s">
        <v>1396</v>
      </c>
      <c r="H97" s="40">
        <v>1</v>
      </c>
      <c r="I97" s="117"/>
      <c r="J97" s="119"/>
    </row>
    <row r="98" spans="2:10" ht="31.5" x14ac:dyDescent="0.25">
      <c r="B98" s="41"/>
      <c r="C98" s="42"/>
      <c r="D98" s="69" t="s">
        <v>71</v>
      </c>
      <c r="E98" s="43" t="s">
        <v>72</v>
      </c>
      <c r="F98" s="38" t="s">
        <v>32</v>
      </c>
      <c r="G98" s="111"/>
      <c r="H98" s="40">
        <v>1</v>
      </c>
      <c r="I98" s="117"/>
      <c r="J98" s="119"/>
    </row>
    <row r="99" spans="2:10" x14ac:dyDescent="0.25">
      <c r="B99" s="41"/>
      <c r="C99" s="42"/>
      <c r="D99" s="69" t="s">
        <v>73</v>
      </c>
      <c r="E99" s="43" t="s">
        <v>825</v>
      </c>
      <c r="F99" s="38" t="s">
        <v>32</v>
      </c>
      <c r="G99" s="111"/>
      <c r="H99" s="40">
        <v>1</v>
      </c>
      <c r="I99" s="117"/>
      <c r="J99" s="119"/>
    </row>
    <row r="100" spans="2:10" x14ac:dyDescent="0.25">
      <c r="B100" s="41"/>
      <c r="C100" s="42"/>
      <c r="D100" s="69" t="s">
        <v>74</v>
      </c>
      <c r="E100" s="43" t="s">
        <v>75</v>
      </c>
      <c r="F100" s="38" t="s">
        <v>32</v>
      </c>
      <c r="G100" s="111"/>
      <c r="H100" s="40">
        <v>1</v>
      </c>
      <c r="I100" s="117"/>
      <c r="J100" s="120"/>
    </row>
    <row r="101" spans="2:10" ht="47.25" x14ac:dyDescent="0.25">
      <c r="B101" s="41"/>
      <c r="C101" s="42"/>
      <c r="D101" s="69" t="s">
        <v>76</v>
      </c>
      <c r="E101" s="43" t="s">
        <v>77</v>
      </c>
      <c r="F101" s="38" t="s">
        <v>32</v>
      </c>
      <c r="G101" s="111" t="s">
        <v>1397</v>
      </c>
      <c r="H101" s="40">
        <v>1</v>
      </c>
      <c r="I101" s="117"/>
      <c r="J101" s="119"/>
    </row>
    <row r="102" spans="2:10" x14ac:dyDescent="0.25">
      <c r="B102" s="41"/>
      <c r="C102" s="42"/>
      <c r="D102" s="69" t="s">
        <v>78</v>
      </c>
      <c r="E102" s="43" t="s">
        <v>691</v>
      </c>
      <c r="F102" s="38" t="s">
        <v>32</v>
      </c>
      <c r="G102" s="111"/>
      <c r="H102" s="40">
        <v>1</v>
      </c>
      <c r="I102" s="117"/>
      <c r="J102" s="119"/>
    </row>
    <row r="103" spans="2:10" x14ac:dyDescent="0.25">
      <c r="B103" s="41"/>
      <c r="C103" s="42"/>
      <c r="D103" s="69" t="s">
        <v>79</v>
      </c>
      <c r="E103" s="43" t="s">
        <v>660</v>
      </c>
      <c r="F103" s="38" t="s">
        <v>32</v>
      </c>
      <c r="G103" s="111"/>
      <c r="H103" s="40">
        <v>1</v>
      </c>
      <c r="I103" s="117"/>
      <c r="J103" s="120"/>
    </row>
    <row r="104" spans="2:10" x14ac:dyDescent="0.25">
      <c r="B104" s="41"/>
      <c r="C104" s="42"/>
      <c r="D104" s="69" t="s">
        <v>80</v>
      </c>
      <c r="E104" s="43" t="s">
        <v>661</v>
      </c>
      <c r="F104" s="38" t="s">
        <v>32</v>
      </c>
      <c r="G104" s="111"/>
      <c r="H104" s="40">
        <v>1</v>
      </c>
      <c r="I104" s="117"/>
      <c r="J104" s="119"/>
    </row>
    <row r="105" spans="2:10" ht="31.5" x14ac:dyDescent="0.25">
      <c r="B105" s="41"/>
      <c r="C105" s="42"/>
      <c r="D105" s="69" t="s">
        <v>81</v>
      </c>
      <c r="E105" s="43" t="s">
        <v>823</v>
      </c>
      <c r="F105" s="38" t="s">
        <v>32</v>
      </c>
      <c r="G105" s="111" t="s">
        <v>1398</v>
      </c>
      <c r="H105" s="40">
        <v>1</v>
      </c>
      <c r="I105" s="117"/>
      <c r="J105" s="120"/>
    </row>
    <row r="106" spans="2:10" ht="31.5" x14ac:dyDescent="0.25">
      <c r="B106" s="41"/>
      <c r="C106" s="42"/>
      <c r="D106" s="69" t="s">
        <v>82</v>
      </c>
      <c r="E106" s="43" t="s">
        <v>83</v>
      </c>
      <c r="F106" s="38" t="s">
        <v>32</v>
      </c>
      <c r="G106" s="111" t="s">
        <v>1399</v>
      </c>
      <c r="H106" s="40">
        <v>2</v>
      </c>
      <c r="I106" s="117"/>
      <c r="J106" s="119"/>
    </row>
    <row r="107" spans="2:10" ht="31.5" x14ac:dyDescent="0.25">
      <c r="B107" s="41"/>
      <c r="C107" s="42"/>
      <c r="D107" s="69" t="s">
        <v>84</v>
      </c>
      <c r="E107" s="43" t="s">
        <v>824</v>
      </c>
      <c r="F107" s="38" t="s">
        <v>32</v>
      </c>
      <c r="G107" s="111" t="s">
        <v>1303</v>
      </c>
      <c r="H107" s="40">
        <v>1</v>
      </c>
      <c r="I107" s="117"/>
      <c r="J107" s="119"/>
    </row>
    <row r="108" spans="2:10" ht="15.75" x14ac:dyDescent="0.25">
      <c r="B108" s="12"/>
      <c r="C108" s="326" t="s">
        <v>827</v>
      </c>
      <c r="D108" s="353"/>
      <c r="E108" s="353"/>
      <c r="F108" s="353"/>
      <c r="G108" s="353"/>
      <c r="H108" s="353"/>
      <c r="I108" s="353"/>
      <c r="J108" s="354"/>
    </row>
    <row r="109" spans="2:10" ht="31.5" x14ac:dyDescent="0.25">
      <c r="B109" s="34"/>
      <c r="C109" s="35"/>
      <c r="D109" s="69" t="s">
        <v>85</v>
      </c>
      <c r="E109" s="108" t="s">
        <v>1400</v>
      </c>
      <c r="F109" s="38" t="s">
        <v>32</v>
      </c>
      <c r="G109" s="112"/>
      <c r="H109" s="40">
        <v>1</v>
      </c>
      <c r="I109" s="117"/>
      <c r="J109" s="123"/>
    </row>
    <row r="110" spans="2:10" ht="15.75" x14ac:dyDescent="0.25">
      <c r="B110" s="12"/>
      <c r="C110" s="326" t="s">
        <v>828</v>
      </c>
      <c r="D110" s="353"/>
      <c r="E110" s="353"/>
      <c r="F110" s="353"/>
      <c r="G110" s="353"/>
      <c r="H110" s="353"/>
      <c r="I110" s="353"/>
      <c r="J110" s="354"/>
    </row>
    <row r="111" spans="2:10" ht="31.5" x14ac:dyDescent="0.25">
      <c r="B111" s="34"/>
      <c r="C111" s="35"/>
      <c r="D111" s="69" t="s">
        <v>831</v>
      </c>
      <c r="E111" s="108" t="s">
        <v>1304</v>
      </c>
      <c r="F111" s="38" t="s">
        <v>32</v>
      </c>
      <c r="G111" s="112"/>
      <c r="H111" s="40">
        <v>1</v>
      </c>
      <c r="I111" s="117"/>
      <c r="J111" s="123"/>
    </row>
    <row r="112" spans="2:10" ht="31.5" x14ac:dyDescent="0.25">
      <c r="B112" s="41"/>
      <c r="C112" s="42"/>
      <c r="D112" s="69" t="s">
        <v>832</v>
      </c>
      <c r="E112" s="43" t="s">
        <v>829</v>
      </c>
      <c r="F112" s="38" t="s">
        <v>32</v>
      </c>
      <c r="G112" s="111"/>
      <c r="H112" s="40">
        <v>1</v>
      </c>
      <c r="I112" s="117"/>
      <c r="J112" s="120"/>
    </row>
    <row r="113" spans="2:12" x14ac:dyDescent="0.25">
      <c r="B113" s="41"/>
      <c r="C113" s="42"/>
      <c r="D113" s="69" t="s">
        <v>833</v>
      </c>
      <c r="E113" s="43" t="s">
        <v>830</v>
      </c>
      <c r="F113" s="38" t="s">
        <v>32</v>
      </c>
      <c r="G113" s="111"/>
      <c r="H113" s="40">
        <v>2</v>
      </c>
      <c r="I113" s="117"/>
      <c r="J113" s="119"/>
    </row>
    <row r="114" spans="2:12" ht="15.75" x14ac:dyDescent="0.25">
      <c r="B114" s="12"/>
      <c r="C114" s="326" t="s">
        <v>834</v>
      </c>
      <c r="D114" s="353"/>
      <c r="E114" s="353"/>
      <c r="F114" s="353"/>
      <c r="G114" s="353"/>
      <c r="H114" s="353"/>
      <c r="I114" s="353"/>
      <c r="J114" s="354"/>
    </row>
    <row r="115" spans="2:12" ht="63" x14ac:dyDescent="0.25">
      <c r="B115" s="34"/>
      <c r="C115" s="35"/>
      <c r="D115" s="69" t="s">
        <v>86</v>
      </c>
      <c r="E115" s="108" t="s">
        <v>1401</v>
      </c>
      <c r="F115" s="38" t="s">
        <v>32</v>
      </c>
      <c r="G115" s="112" t="s">
        <v>1402</v>
      </c>
      <c r="H115" s="40">
        <v>1</v>
      </c>
      <c r="I115" s="117"/>
      <c r="J115" s="123"/>
    </row>
    <row r="116" spans="2:12" ht="15.75" x14ac:dyDescent="0.25">
      <c r="B116" s="12"/>
      <c r="C116" s="326" t="s">
        <v>835</v>
      </c>
      <c r="D116" s="353"/>
      <c r="E116" s="353"/>
      <c r="F116" s="353"/>
      <c r="G116" s="353"/>
      <c r="H116" s="353"/>
      <c r="I116" s="353"/>
      <c r="J116" s="354"/>
    </row>
    <row r="117" spans="2:12" ht="47.25" x14ac:dyDescent="0.25">
      <c r="B117" s="34"/>
      <c r="C117" s="35"/>
      <c r="D117" s="69" t="s">
        <v>87</v>
      </c>
      <c r="E117" s="108" t="s">
        <v>692</v>
      </c>
      <c r="F117" s="38" t="s">
        <v>32</v>
      </c>
      <c r="G117" s="112"/>
      <c r="H117" s="40">
        <v>1</v>
      </c>
      <c r="I117" s="117"/>
      <c r="J117" s="123"/>
    </row>
    <row r="118" spans="2:12" ht="95.25" thickBot="1" x14ac:dyDescent="0.3">
      <c r="B118" s="41"/>
      <c r="C118" s="42"/>
      <c r="D118" s="69" t="s">
        <v>88</v>
      </c>
      <c r="E118" s="43" t="s">
        <v>89</v>
      </c>
      <c r="F118" s="38" t="s">
        <v>32</v>
      </c>
      <c r="G118" s="111" t="s">
        <v>1403</v>
      </c>
      <c r="H118" s="40">
        <v>1</v>
      </c>
      <c r="I118" s="117"/>
      <c r="J118" s="120"/>
    </row>
    <row r="119" spans="2:12" s="3" customFormat="1" ht="16.5" thickBot="1" x14ac:dyDescent="0.3">
      <c r="B119" s="320" t="s">
        <v>836</v>
      </c>
      <c r="C119" s="321"/>
      <c r="D119" s="321"/>
      <c r="E119" s="321"/>
      <c r="F119" s="321"/>
      <c r="G119" s="321"/>
      <c r="H119" s="321"/>
      <c r="I119" s="321"/>
      <c r="J119" s="322"/>
      <c r="K119" s="4"/>
      <c r="L119" s="4"/>
    </row>
    <row r="120" spans="2:12" s="5" customFormat="1" ht="15.75" x14ac:dyDescent="0.25">
      <c r="B120" s="32"/>
      <c r="C120" s="329" t="s">
        <v>837</v>
      </c>
      <c r="D120" s="329"/>
      <c r="E120" s="329"/>
      <c r="F120" s="329"/>
      <c r="G120" s="329"/>
      <c r="H120" s="329"/>
      <c r="I120" s="329"/>
      <c r="J120" s="355"/>
    </row>
    <row r="121" spans="2:12" s="7" customFormat="1" ht="94.5" x14ac:dyDescent="0.25">
      <c r="B121" s="61"/>
      <c r="C121" s="50"/>
      <c r="D121" s="51" t="s">
        <v>90</v>
      </c>
      <c r="E121" s="106" t="s">
        <v>91</v>
      </c>
      <c r="F121" s="52" t="s">
        <v>32</v>
      </c>
      <c r="G121" s="107" t="s">
        <v>92</v>
      </c>
      <c r="H121" s="45">
        <v>1</v>
      </c>
      <c r="I121" s="115"/>
      <c r="J121" s="121"/>
    </row>
    <row r="122" spans="2:12" ht="15.75" x14ac:dyDescent="0.25">
      <c r="B122" s="12"/>
      <c r="C122" s="326" t="s">
        <v>838</v>
      </c>
      <c r="D122" s="353"/>
      <c r="E122" s="353"/>
      <c r="F122" s="353"/>
      <c r="G122" s="353"/>
      <c r="H122" s="353"/>
      <c r="I122" s="353"/>
      <c r="J122" s="354"/>
    </row>
    <row r="123" spans="2:12" ht="47.25" x14ac:dyDescent="0.25">
      <c r="B123" s="34"/>
      <c r="C123" s="35"/>
      <c r="D123" s="69" t="s">
        <v>93</v>
      </c>
      <c r="E123" s="108" t="s">
        <v>94</v>
      </c>
      <c r="F123" s="38" t="s">
        <v>32</v>
      </c>
      <c r="G123" s="112" t="s">
        <v>95</v>
      </c>
      <c r="H123" s="40">
        <v>1</v>
      </c>
      <c r="I123" s="115"/>
      <c r="J123" s="123"/>
    </row>
    <row r="124" spans="2:12" ht="47.25" x14ac:dyDescent="0.25">
      <c r="B124" s="41"/>
      <c r="C124" s="42"/>
      <c r="D124" s="69" t="s">
        <v>96</v>
      </c>
      <c r="E124" s="43" t="s">
        <v>1305</v>
      </c>
      <c r="F124" s="38" t="s">
        <v>97</v>
      </c>
      <c r="G124" s="111" t="s">
        <v>1404</v>
      </c>
      <c r="H124" s="40">
        <v>1</v>
      </c>
      <c r="I124" s="116"/>
      <c r="J124" s="119"/>
    </row>
    <row r="125" spans="2:12" ht="47.25" x14ac:dyDescent="0.25">
      <c r="B125" s="41"/>
      <c r="C125" s="42"/>
      <c r="D125" s="69" t="s">
        <v>839</v>
      </c>
      <c r="E125" s="43" t="s">
        <v>99</v>
      </c>
      <c r="F125" s="38" t="s">
        <v>97</v>
      </c>
      <c r="G125" s="111" t="s">
        <v>100</v>
      </c>
      <c r="H125" s="40">
        <v>1</v>
      </c>
      <c r="I125" s="115"/>
      <c r="J125" s="120"/>
    </row>
    <row r="126" spans="2:12" ht="31.5" x14ac:dyDescent="0.25">
      <c r="B126" s="41"/>
      <c r="C126" s="42"/>
      <c r="D126" s="69" t="s">
        <v>840</v>
      </c>
      <c r="E126" s="43" t="s">
        <v>740</v>
      </c>
      <c r="F126" s="38" t="s">
        <v>97</v>
      </c>
      <c r="G126" s="111"/>
      <c r="H126" s="40">
        <v>1</v>
      </c>
      <c r="I126" s="117"/>
      <c r="J126" s="119"/>
    </row>
    <row r="127" spans="2:12" ht="31.5" x14ac:dyDescent="0.25">
      <c r="B127" s="41"/>
      <c r="C127" s="42"/>
      <c r="D127" s="69" t="s">
        <v>841</v>
      </c>
      <c r="E127" s="43" t="s">
        <v>741</v>
      </c>
      <c r="F127" s="38" t="s">
        <v>97</v>
      </c>
      <c r="G127" s="111" t="s">
        <v>101</v>
      </c>
      <c r="H127" s="40">
        <v>1</v>
      </c>
      <c r="I127" s="117"/>
      <c r="J127" s="119"/>
    </row>
    <row r="128" spans="2:12" ht="47.25" x14ac:dyDescent="0.25">
      <c r="B128" s="41"/>
      <c r="C128" s="42"/>
      <c r="D128" s="69" t="s">
        <v>842</v>
      </c>
      <c r="E128" s="43" t="s">
        <v>102</v>
      </c>
      <c r="F128" s="38" t="s">
        <v>97</v>
      </c>
      <c r="G128" s="111" t="s">
        <v>103</v>
      </c>
      <c r="H128" s="40">
        <v>1</v>
      </c>
      <c r="I128" s="117"/>
      <c r="J128" s="120"/>
    </row>
    <row r="129" spans="2:12" ht="47.25" x14ac:dyDescent="0.25">
      <c r="B129" s="41"/>
      <c r="C129" s="42"/>
      <c r="D129" s="69" t="s">
        <v>843</v>
      </c>
      <c r="E129" s="43" t="s">
        <v>104</v>
      </c>
      <c r="F129" s="38" t="s">
        <v>32</v>
      </c>
      <c r="G129" s="111" t="s">
        <v>105</v>
      </c>
      <c r="H129" s="40">
        <v>5</v>
      </c>
      <c r="I129" s="117"/>
      <c r="J129" s="119"/>
    </row>
    <row r="130" spans="2:12" ht="31.5" x14ac:dyDescent="0.25">
      <c r="B130" s="41"/>
      <c r="C130" s="42"/>
      <c r="D130" s="69" t="s">
        <v>844</v>
      </c>
      <c r="E130" s="43" t="s">
        <v>106</v>
      </c>
      <c r="F130" s="38" t="s">
        <v>32</v>
      </c>
      <c r="G130" s="111"/>
      <c r="H130" s="40">
        <v>1</v>
      </c>
      <c r="I130" s="117"/>
      <c r="J130" s="120"/>
    </row>
    <row r="131" spans="2:12" x14ac:dyDescent="0.25">
      <c r="B131" s="41"/>
      <c r="C131" s="42"/>
      <c r="D131" s="69" t="s">
        <v>845</v>
      </c>
      <c r="E131" s="43" t="s">
        <v>107</v>
      </c>
      <c r="F131" s="38" t="s">
        <v>32</v>
      </c>
      <c r="G131" s="111"/>
      <c r="H131" s="40">
        <v>1</v>
      </c>
      <c r="I131" s="117"/>
      <c r="J131" s="119"/>
    </row>
    <row r="132" spans="2:12" ht="47.25" x14ac:dyDescent="0.25">
      <c r="B132" s="41"/>
      <c r="C132" s="42"/>
      <c r="D132" s="69" t="s">
        <v>846</v>
      </c>
      <c r="E132" s="43" t="s">
        <v>108</v>
      </c>
      <c r="F132" s="38" t="s">
        <v>97</v>
      </c>
      <c r="G132" s="111" t="s">
        <v>103</v>
      </c>
      <c r="H132" s="40">
        <v>1</v>
      </c>
      <c r="I132" s="117"/>
      <c r="J132" s="119"/>
    </row>
    <row r="133" spans="2:12" ht="15.75" x14ac:dyDescent="0.25">
      <c r="B133" s="12"/>
      <c r="C133" s="326" t="s">
        <v>847</v>
      </c>
      <c r="D133" s="353"/>
      <c r="E133" s="353"/>
      <c r="F133" s="353"/>
      <c r="G133" s="353"/>
      <c r="H133" s="353"/>
      <c r="I133" s="353"/>
      <c r="J133" s="354"/>
    </row>
    <row r="134" spans="2:12" x14ac:dyDescent="0.25">
      <c r="B134" s="34"/>
      <c r="C134" s="35"/>
      <c r="D134" s="69" t="s">
        <v>109</v>
      </c>
      <c r="E134" s="108" t="s">
        <v>742</v>
      </c>
      <c r="F134" s="38" t="s">
        <v>32</v>
      </c>
      <c r="G134" s="112"/>
      <c r="H134" s="40">
        <v>1</v>
      </c>
      <c r="I134" s="117"/>
      <c r="J134" s="123"/>
    </row>
    <row r="135" spans="2:12" ht="32.25" thickBot="1" x14ac:dyDescent="0.3">
      <c r="B135" s="41"/>
      <c r="C135" s="42"/>
      <c r="D135" s="69" t="s">
        <v>98</v>
      </c>
      <c r="E135" s="43" t="s">
        <v>110</v>
      </c>
      <c r="F135" s="38" t="s">
        <v>32</v>
      </c>
      <c r="G135" s="111"/>
      <c r="H135" s="40">
        <v>1</v>
      </c>
      <c r="I135" s="117"/>
      <c r="J135" s="120"/>
    </row>
    <row r="136" spans="2:12" s="3" customFormat="1" ht="16.5" thickBot="1" x14ac:dyDescent="0.3">
      <c r="B136" s="320" t="s">
        <v>866</v>
      </c>
      <c r="C136" s="321"/>
      <c r="D136" s="321"/>
      <c r="E136" s="321"/>
      <c r="F136" s="321"/>
      <c r="G136" s="321"/>
      <c r="H136" s="321"/>
      <c r="I136" s="321"/>
      <c r="J136" s="322"/>
      <c r="K136" s="4"/>
      <c r="L136" s="4"/>
    </row>
    <row r="137" spans="2:12" ht="15.75" x14ac:dyDescent="0.25">
      <c r="B137" s="12"/>
      <c r="C137" s="326" t="s">
        <v>867</v>
      </c>
      <c r="D137" s="353"/>
      <c r="E137" s="353"/>
      <c r="F137" s="353"/>
      <c r="G137" s="353"/>
      <c r="H137" s="353"/>
      <c r="I137" s="353"/>
      <c r="J137" s="354"/>
    </row>
    <row r="138" spans="2:12" ht="31.5" x14ac:dyDescent="0.25">
      <c r="B138" s="34"/>
      <c r="C138" s="35"/>
      <c r="D138" s="69" t="s">
        <v>111</v>
      </c>
      <c r="E138" s="108" t="s">
        <v>112</v>
      </c>
      <c r="F138" s="38" t="s">
        <v>209</v>
      </c>
      <c r="G138" s="112"/>
      <c r="H138" s="40">
        <v>1</v>
      </c>
      <c r="I138" s="117"/>
      <c r="J138" s="123"/>
    </row>
    <row r="139" spans="2:12" ht="31.5" x14ac:dyDescent="0.25">
      <c r="B139" s="41"/>
      <c r="C139" s="42"/>
      <c r="D139" s="69" t="s">
        <v>114</v>
      </c>
      <c r="E139" s="43" t="s">
        <v>115</v>
      </c>
      <c r="F139" s="38" t="s">
        <v>32</v>
      </c>
      <c r="G139" s="111"/>
      <c r="H139" s="40">
        <v>1</v>
      </c>
      <c r="I139" s="117"/>
      <c r="J139" s="120"/>
    </row>
    <row r="140" spans="2:12" ht="15.75" x14ac:dyDescent="0.25">
      <c r="B140" s="12"/>
      <c r="C140" s="326" t="s">
        <v>868</v>
      </c>
      <c r="D140" s="353"/>
      <c r="E140" s="353"/>
      <c r="F140" s="353"/>
      <c r="G140" s="353"/>
      <c r="H140" s="353"/>
      <c r="I140" s="353"/>
      <c r="J140" s="354"/>
    </row>
    <row r="141" spans="2:12" ht="31.5" x14ac:dyDescent="0.25">
      <c r="B141" s="34"/>
      <c r="C141" s="35"/>
      <c r="D141" s="69" t="s">
        <v>116</v>
      </c>
      <c r="E141" s="108" t="s">
        <v>117</v>
      </c>
      <c r="F141" s="38" t="s">
        <v>32</v>
      </c>
      <c r="G141" s="112"/>
      <c r="H141" s="40">
        <v>1</v>
      </c>
      <c r="I141" s="117"/>
      <c r="J141" s="123"/>
    </row>
    <row r="142" spans="2:12" x14ac:dyDescent="0.25">
      <c r="B142" s="34"/>
      <c r="C142" s="35"/>
      <c r="D142" s="69" t="s">
        <v>118</v>
      </c>
      <c r="E142" s="113" t="s">
        <v>119</v>
      </c>
      <c r="F142" s="38" t="s">
        <v>32</v>
      </c>
      <c r="G142" s="113"/>
      <c r="H142" s="40">
        <v>1</v>
      </c>
      <c r="I142" s="117"/>
      <c r="J142" s="120"/>
    </row>
    <row r="143" spans="2:12" ht="47.25" x14ac:dyDescent="0.25">
      <c r="B143" s="34"/>
      <c r="C143" s="35"/>
      <c r="D143" s="69" t="s">
        <v>120</v>
      </c>
      <c r="E143" s="108" t="s">
        <v>121</v>
      </c>
      <c r="F143" s="38" t="s">
        <v>97</v>
      </c>
      <c r="G143" s="112"/>
      <c r="H143" s="40">
        <v>1</v>
      </c>
      <c r="I143" s="117"/>
      <c r="J143" s="123"/>
    </row>
    <row r="144" spans="2:12" ht="47.25" x14ac:dyDescent="0.25">
      <c r="B144" s="34"/>
      <c r="C144" s="35"/>
      <c r="D144" s="69" t="s">
        <v>122</v>
      </c>
      <c r="E144" s="113" t="s">
        <v>123</v>
      </c>
      <c r="F144" s="38" t="s">
        <v>97</v>
      </c>
      <c r="G144" s="113"/>
      <c r="H144" s="40">
        <v>1</v>
      </c>
      <c r="I144" s="117"/>
      <c r="J144" s="120"/>
    </row>
    <row r="145" spans="2:12" ht="15.75" x14ac:dyDescent="0.25">
      <c r="B145" s="12"/>
      <c r="C145" s="326" t="s">
        <v>869</v>
      </c>
      <c r="D145" s="353"/>
      <c r="E145" s="353"/>
      <c r="F145" s="353"/>
      <c r="G145" s="353"/>
      <c r="H145" s="353"/>
      <c r="I145" s="353"/>
      <c r="J145" s="354"/>
    </row>
    <row r="146" spans="2:12" ht="32.25" thickBot="1" x14ac:dyDescent="0.3">
      <c r="B146" s="133"/>
      <c r="C146" s="132"/>
      <c r="D146" s="69" t="s">
        <v>124</v>
      </c>
      <c r="E146" s="108" t="s">
        <v>125</v>
      </c>
      <c r="F146" s="38" t="s">
        <v>16</v>
      </c>
      <c r="G146" s="112"/>
      <c r="H146" s="40">
        <v>1</v>
      </c>
      <c r="I146" s="117"/>
      <c r="J146" s="123"/>
    </row>
    <row r="147" spans="2:12" s="3" customFormat="1" ht="16.5" thickBot="1" x14ac:dyDescent="0.3">
      <c r="B147" s="320" t="s">
        <v>875</v>
      </c>
      <c r="C147" s="321"/>
      <c r="D147" s="321"/>
      <c r="E147" s="321"/>
      <c r="F147" s="321"/>
      <c r="G147" s="321"/>
      <c r="H147" s="321"/>
      <c r="I147" s="321"/>
      <c r="J147" s="322"/>
      <c r="K147" s="4"/>
      <c r="L147" s="4"/>
    </row>
    <row r="148" spans="2:12" ht="15.75" x14ac:dyDescent="0.25">
      <c r="B148" s="12"/>
      <c r="C148" s="326" t="s">
        <v>876</v>
      </c>
      <c r="D148" s="353"/>
      <c r="E148" s="353"/>
      <c r="F148" s="353"/>
      <c r="G148" s="353"/>
      <c r="H148" s="353"/>
      <c r="I148" s="353"/>
      <c r="J148" s="354"/>
    </row>
    <row r="149" spans="2:12" ht="31.5" x14ac:dyDescent="0.25">
      <c r="B149" s="34"/>
      <c r="C149" s="35"/>
      <c r="D149" s="69" t="s">
        <v>126</v>
      </c>
      <c r="E149" s="108" t="s">
        <v>127</v>
      </c>
      <c r="F149" s="38" t="s">
        <v>97</v>
      </c>
      <c r="G149" s="112"/>
      <c r="H149" s="40">
        <v>5</v>
      </c>
      <c r="I149" s="117"/>
      <c r="J149" s="123"/>
    </row>
    <row r="150" spans="2:12" ht="15.75" x14ac:dyDescent="0.25">
      <c r="B150" s="12"/>
      <c r="C150" s="326" t="s">
        <v>877</v>
      </c>
      <c r="D150" s="353"/>
      <c r="E150" s="353"/>
      <c r="F150" s="353"/>
      <c r="G150" s="353"/>
      <c r="H150" s="353"/>
      <c r="I150" s="353"/>
      <c r="J150" s="354"/>
    </row>
    <row r="151" spans="2:12" ht="63" x14ac:dyDescent="0.25">
      <c r="B151" s="34"/>
      <c r="C151" s="35"/>
      <c r="D151" s="69" t="s">
        <v>128</v>
      </c>
      <c r="E151" s="108" t="s">
        <v>684</v>
      </c>
      <c r="F151" s="38" t="s">
        <v>97</v>
      </c>
      <c r="G151" s="112" t="s">
        <v>1434</v>
      </c>
      <c r="H151" s="40">
        <v>5</v>
      </c>
      <c r="I151" s="117"/>
      <c r="J151" s="123"/>
    </row>
    <row r="152" spans="2:12" ht="15.75" x14ac:dyDescent="0.25">
      <c r="B152" s="12"/>
      <c r="C152" s="326" t="s">
        <v>878</v>
      </c>
      <c r="D152" s="353"/>
      <c r="E152" s="353"/>
      <c r="F152" s="353"/>
      <c r="G152" s="353"/>
      <c r="H152" s="353"/>
      <c r="I152" s="353"/>
      <c r="J152" s="354"/>
    </row>
    <row r="153" spans="2:12" ht="78.75" x14ac:dyDescent="0.25">
      <c r="B153" s="34"/>
      <c r="C153" s="35"/>
      <c r="D153" s="69" t="s">
        <v>129</v>
      </c>
      <c r="E153" s="108" t="s">
        <v>707</v>
      </c>
      <c r="F153" s="38" t="s">
        <v>130</v>
      </c>
      <c r="G153" s="112" t="s">
        <v>1435</v>
      </c>
      <c r="H153" s="40">
        <v>5</v>
      </c>
      <c r="I153" s="117"/>
      <c r="J153" s="123"/>
    </row>
    <row r="154" spans="2:12" ht="15.75" x14ac:dyDescent="0.25">
      <c r="B154" s="12"/>
      <c r="C154" s="326" t="s">
        <v>880</v>
      </c>
      <c r="D154" s="353"/>
      <c r="E154" s="353"/>
      <c r="F154" s="353"/>
      <c r="G154" s="353"/>
      <c r="H154" s="353"/>
      <c r="I154" s="353"/>
      <c r="J154" s="354"/>
    </row>
    <row r="155" spans="2:12" ht="78.75" x14ac:dyDescent="0.25">
      <c r="B155" s="34"/>
      <c r="C155" s="35"/>
      <c r="D155" s="69" t="s">
        <v>879</v>
      </c>
      <c r="E155" s="108" t="s">
        <v>1405</v>
      </c>
      <c r="F155" s="38" t="s">
        <v>48</v>
      </c>
      <c r="G155" s="112" t="s">
        <v>1436</v>
      </c>
      <c r="H155" s="40">
        <v>5</v>
      </c>
      <c r="I155" s="117"/>
      <c r="J155" s="123"/>
    </row>
    <row r="156" spans="2:12" ht="15.75" x14ac:dyDescent="0.25">
      <c r="B156" s="12"/>
      <c r="C156" s="326" t="s">
        <v>1306</v>
      </c>
      <c r="D156" s="353"/>
      <c r="E156" s="353"/>
      <c r="F156" s="353"/>
      <c r="G156" s="353"/>
      <c r="H156" s="353"/>
      <c r="I156" s="353"/>
      <c r="J156" s="354"/>
    </row>
    <row r="157" spans="2:12" ht="78.75" x14ac:dyDescent="0.25">
      <c r="B157" s="34"/>
      <c r="C157" s="35"/>
      <c r="D157" s="69" t="s">
        <v>131</v>
      </c>
      <c r="E157" s="108" t="s">
        <v>1406</v>
      </c>
      <c r="F157" s="38" t="s">
        <v>48</v>
      </c>
      <c r="G157" s="112" t="s">
        <v>1408</v>
      </c>
      <c r="H157" s="40">
        <v>10</v>
      </c>
      <c r="I157" s="117"/>
      <c r="J157" s="123"/>
    </row>
    <row r="158" spans="2:12" ht="78.75" x14ac:dyDescent="0.25">
      <c r="B158" s="34"/>
      <c r="C158" s="35"/>
      <c r="D158" s="69" t="s">
        <v>132</v>
      </c>
      <c r="E158" s="108" t="s">
        <v>1407</v>
      </c>
      <c r="F158" s="38" t="s">
        <v>48</v>
      </c>
      <c r="G158" s="112" t="s">
        <v>1409</v>
      </c>
      <c r="H158" s="40">
        <v>10</v>
      </c>
      <c r="I158" s="117"/>
      <c r="J158" s="123"/>
    </row>
    <row r="159" spans="2:12" ht="94.5" x14ac:dyDescent="0.25">
      <c r="B159" s="34"/>
      <c r="C159" s="35"/>
      <c r="D159" s="69" t="s">
        <v>133</v>
      </c>
      <c r="E159" s="108" t="s">
        <v>1410</v>
      </c>
      <c r="F159" s="38" t="s">
        <v>48</v>
      </c>
      <c r="G159" s="112" t="s">
        <v>1411</v>
      </c>
      <c r="H159" s="40">
        <v>10</v>
      </c>
      <c r="I159" s="117"/>
      <c r="J159" s="123"/>
    </row>
    <row r="160" spans="2:12" ht="94.5" x14ac:dyDescent="0.25">
      <c r="B160" s="34"/>
      <c r="C160" s="35"/>
      <c r="D160" s="69" t="s">
        <v>134</v>
      </c>
      <c r="E160" s="108" t="s">
        <v>1307</v>
      </c>
      <c r="F160" s="38" t="s">
        <v>48</v>
      </c>
      <c r="G160" s="112" t="s">
        <v>1412</v>
      </c>
      <c r="H160" s="40">
        <v>10</v>
      </c>
      <c r="I160" s="117"/>
      <c r="J160" s="123"/>
    </row>
    <row r="161" spans="2:12" ht="47.25" x14ac:dyDescent="0.25">
      <c r="B161" s="34"/>
      <c r="C161" s="35"/>
      <c r="D161" s="69" t="s">
        <v>135</v>
      </c>
      <c r="E161" s="108" t="s">
        <v>1413</v>
      </c>
      <c r="F161" s="38" t="s">
        <v>48</v>
      </c>
      <c r="G161" s="112" t="s">
        <v>1414</v>
      </c>
      <c r="H161" s="40">
        <v>10</v>
      </c>
      <c r="I161" s="117"/>
      <c r="J161" s="123"/>
    </row>
    <row r="162" spans="2:12" ht="15.75" x14ac:dyDescent="0.25">
      <c r="B162" s="12"/>
      <c r="C162" s="326" t="s">
        <v>881</v>
      </c>
      <c r="D162" s="353"/>
      <c r="E162" s="353"/>
      <c r="F162" s="353"/>
      <c r="G162" s="353"/>
      <c r="H162" s="353"/>
      <c r="I162" s="353"/>
      <c r="J162" s="354"/>
    </row>
    <row r="163" spans="2:12" ht="31.5" x14ac:dyDescent="0.25">
      <c r="B163" s="34"/>
      <c r="C163" s="35"/>
      <c r="D163" s="69" t="s">
        <v>136</v>
      </c>
      <c r="E163" s="108" t="s">
        <v>137</v>
      </c>
      <c r="F163" s="38" t="s">
        <v>48</v>
      </c>
      <c r="G163" s="112" t="s">
        <v>1415</v>
      </c>
      <c r="H163" s="40">
        <v>5</v>
      </c>
      <c r="I163" s="117"/>
      <c r="J163" s="123"/>
    </row>
    <row r="164" spans="2:12" ht="18.75" customHeight="1" x14ac:dyDescent="0.25">
      <c r="B164" s="34"/>
      <c r="C164" s="35"/>
      <c r="D164" s="69" t="s">
        <v>138</v>
      </c>
      <c r="E164" s="293" t="s">
        <v>1308</v>
      </c>
      <c r="F164" s="38" t="s">
        <v>48</v>
      </c>
      <c r="G164" s="112" t="s">
        <v>1416</v>
      </c>
      <c r="H164" s="40">
        <v>10</v>
      </c>
      <c r="I164" s="117"/>
      <c r="J164" s="123"/>
    </row>
    <row r="165" spans="2:12" ht="47.25" x14ac:dyDescent="0.25">
      <c r="B165" s="34"/>
      <c r="C165" s="35"/>
      <c r="D165" s="69" t="s">
        <v>139</v>
      </c>
      <c r="E165" s="108" t="s">
        <v>140</v>
      </c>
      <c r="F165" s="38" t="s">
        <v>48</v>
      </c>
      <c r="G165" s="112" t="s">
        <v>1417</v>
      </c>
      <c r="H165" s="40">
        <v>5</v>
      </c>
      <c r="I165" s="117"/>
      <c r="J165" s="123"/>
    </row>
    <row r="166" spans="2:12" ht="63.75" thickBot="1" x14ac:dyDescent="0.3">
      <c r="B166" s="34"/>
      <c r="C166" s="35"/>
      <c r="D166" s="69" t="s">
        <v>141</v>
      </c>
      <c r="E166" s="108" t="s">
        <v>142</v>
      </c>
      <c r="F166" s="38" t="s">
        <v>48</v>
      </c>
      <c r="G166" s="112" t="s">
        <v>1418</v>
      </c>
      <c r="H166" s="40">
        <v>5</v>
      </c>
      <c r="I166" s="117"/>
      <c r="J166" s="123"/>
    </row>
    <row r="167" spans="2:12" s="3" customFormat="1" ht="16.5" thickBot="1" x14ac:dyDescent="0.3">
      <c r="B167" s="320" t="s">
        <v>882</v>
      </c>
      <c r="C167" s="321"/>
      <c r="D167" s="321"/>
      <c r="E167" s="321"/>
      <c r="F167" s="321"/>
      <c r="G167" s="321"/>
      <c r="H167" s="321"/>
      <c r="I167" s="321"/>
      <c r="J167" s="322"/>
      <c r="K167" s="4"/>
      <c r="L167" s="4"/>
    </row>
    <row r="168" spans="2:12" ht="15.75" x14ac:dyDescent="0.25">
      <c r="B168" s="12"/>
      <c r="C168" s="326" t="s">
        <v>883</v>
      </c>
      <c r="D168" s="353"/>
      <c r="E168" s="353"/>
      <c r="F168" s="353"/>
      <c r="G168" s="353"/>
      <c r="H168" s="353"/>
      <c r="I168" s="353"/>
      <c r="J168" s="354"/>
    </row>
    <row r="169" spans="2:12" ht="78.75" x14ac:dyDescent="0.25">
      <c r="B169" s="34"/>
      <c r="C169" s="35"/>
      <c r="D169" s="69" t="s">
        <v>143</v>
      </c>
      <c r="E169" s="108" t="s">
        <v>708</v>
      </c>
      <c r="F169" s="38" t="s">
        <v>144</v>
      </c>
      <c r="G169" s="112" t="s">
        <v>145</v>
      </c>
      <c r="H169" s="40">
        <v>1</v>
      </c>
      <c r="I169" s="117"/>
      <c r="J169" s="123"/>
    </row>
    <row r="170" spans="2:12" ht="47.25" x14ac:dyDescent="0.25">
      <c r="B170" s="34"/>
      <c r="C170" s="35"/>
      <c r="D170" s="69" t="s">
        <v>146</v>
      </c>
      <c r="E170" s="108" t="s">
        <v>1419</v>
      </c>
      <c r="F170" s="38" t="s">
        <v>144</v>
      </c>
      <c r="G170" s="112" t="s">
        <v>147</v>
      </c>
      <c r="H170" s="40">
        <v>1</v>
      </c>
      <c r="I170" s="117"/>
      <c r="J170" s="123"/>
    </row>
    <row r="171" spans="2:12" ht="31.5" x14ac:dyDescent="0.25">
      <c r="B171" s="34"/>
      <c r="C171" s="35"/>
      <c r="D171" s="69" t="s">
        <v>148</v>
      </c>
      <c r="E171" s="108" t="s">
        <v>149</v>
      </c>
      <c r="F171" s="38" t="s">
        <v>144</v>
      </c>
      <c r="G171" s="112" t="s">
        <v>150</v>
      </c>
      <c r="H171" s="40">
        <v>1</v>
      </c>
      <c r="I171" s="117"/>
      <c r="J171" s="123"/>
    </row>
    <row r="172" spans="2:12" ht="110.25" x14ac:dyDescent="0.25">
      <c r="B172" s="34"/>
      <c r="C172" s="35"/>
      <c r="D172" s="69" t="s">
        <v>151</v>
      </c>
      <c r="E172" s="108" t="s">
        <v>743</v>
      </c>
      <c r="F172" s="38" t="s">
        <v>144</v>
      </c>
      <c r="G172" s="112" t="s">
        <v>1309</v>
      </c>
      <c r="H172" s="40">
        <v>1</v>
      </c>
      <c r="I172" s="117"/>
      <c r="J172" s="123"/>
    </row>
    <row r="173" spans="2:12" ht="78.75" x14ac:dyDescent="0.25">
      <c r="B173" s="34"/>
      <c r="C173" s="35"/>
      <c r="D173" s="69" t="s">
        <v>152</v>
      </c>
      <c r="E173" s="108" t="s">
        <v>728</v>
      </c>
      <c r="F173" s="38" t="s">
        <v>144</v>
      </c>
      <c r="G173" s="112" t="s">
        <v>153</v>
      </c>
      <c r="H173" s="40">
        <v>1</v>
      </c>
      <c r="I173" s="117"/>
      <c r="J173" s="123"/>
    </row>
    <row r="174" spans="2:12" ht="31.5" x14ac:dyDescent="0.25">
      <c r="B174" s="34"/>
      <c r="C174" s="35"/>
      <c r="D174" s="69" t="s">
        <v>154</v>
      </c>
      <c r="E174" s="108" t="s">
        <v>1420</v>
      </c>
      <c r="F174" s="38" t="s">
        <v>144</v>
      </c>
      <c r="G174" s="112" t="s">
        <v>1421</v>
      </c>
      <c r="H174" s="40">
        <v>1</v>
      </c>
      <c r="I174" s="117"/>
      <c r="J174" s="123"/>
    </row>
    <row r="175" spans="2:12" ht="15.75" x14ac:dyDescent="0.25">
      <c r="B175" s="12"/>
      <c r="C175" s="326" t="s">
        <v>884</v>
      </c>
      <c r="D175" s="353"/>
      <c r="E175" s="353"/>
      <c r="F175" s="353"/>
      <c r="G175" s="353"/>
      <c r="H175" s="353"/>
      <c r="I175" s="353"/>
      <c r="J175" s="354"/>
    </row>
    <row r="176" spans="2:12" ht="31.5" x14ac:dyDescent="0.25">
      <c r="B176" s="34"/>
      <c r="C176" s="35"/>
      <c r="D176" s="69" t="s">
        <v>155</v>
      </c>
      <c r="E176" s="108" t="s">
        <v>709</v>
      </c>
      <c r="F176" s="38" t="s">
        <v>144</v>
      </c>
      <c r="G176" s="112" t="s">
        <v>1310</v>
      </c>
      <c r="H176" s="40">
        <v>1</v>
      </c>
      <c r="I176" s="117"/>
      <c r="J176" s="123"/>
    </row>
    <row r="177" spans="2:12" x14ac:dyDescent="0.25">
      <c r="B177" s="34"/>
      <c r="C177" s="35"/>
      <c r="D177" s="69" t="s">
        <v>156</v>
      </c>
      <c r="E177" s="108" t="s">
        <v>886</v>
      </c>
      <c r="F177" s="38"/>
      <c r="G177" s="112"/>
      <c r="H177" s="40">
        <v>1</v>
      </c>
      <c r="I177" s="117"/>
      <c r="J177" s="123"/>
    </row>
    <row r="178" spans="2:12" ht="63" x14ac:dyDescent="0.25">
      <c r="B178" s="34"/>
      <c r="C178" s="35"/>
      <c r="D178" s="69" t="s">
        <v>158</v>
      </c>
      <c r="E178" s="108" t="s">
        <v>885</v>
      </c>
      <c r="F178" s="38" t="s">
        <v>144</v>
      </c>
      <c r="G178" s="112" t="s">
        <v>157</v>
      </c>
      <c r="H178" s="40">
        <v>5</v>
      </c>
      <c r="I178" s="117"/>
      <c r="J178" s="123"/>
    </row>
    <row r="179" spans="2:12" x14ac:dyDescent="0.25">
      <c r="B179" s="34"/>
      <c r="C179" s="35"/>
      <c r="D179" s="69" t="s">
        <v>161</v>
      </c>
      <c r="E179" s="108" t="s">
        <v>159</v>
      </c>
      <c r="F179" s="38" t="s">
        <v>144</v>
      </c>
      <c r="G179" s="112" t="s">
        <v>160</v>
      </c>
      <c r="H179" s="40">
        <v>1</v>
      </c>
      <c r="I179" s="117"/>
      <c r="J179" s="123"/>
    </row>
    <row r="180" spans="2:12" ht="31.5" x14ac:dyDescent="0.25">
      <c r="B180" s="34"/>
      <c r="C180" s="35"/>
      <c r="D180" s="69" t="s">
        <v>744</v>
      </c>
      <c r="E180" s="108" t="s">
        <v>672</v>
      </c>
      <c r="F180" s="38" t="s">
        <v>144</v>
      </c>
      <c r="G180" s="112"/>
      <c r="H180" s="40">
        <v>3</v>
      </c>
      <c r="I180" s="117"/>
      <c r="J180" s="123"/>
    </row>
    <row r="181" spans="2:12" ht="15.75" x14ac:dyDescent="0.25">
      <c r="B181" s="12"/>
      <c r="C181" s="326" t="s">
        <v>887</v>
      </c>
      <c r="D181" s="353"/>
      <c r="E181" s="353"/>
      <c r="F181" s="353"/>
      <c r="G181" s="353"/>
      <c r="H181" s="353"/>
      <c r="I181" s="353"/>
      <c r="J181" s="354"/>
    </row>
    <row r="182" spans="2:12" ht="63.75" thickBot="1" x14ac:dyDescent="0.3">
      <c r="B182" s="34"/>
      <c r="C182" s="35"/>
      <c r="D182" s="69" t="s">
        <v>162</v>
      </c>
      <c r="E182" s="108" t="s">
        <v>760</v>
      </c>
      <c r="F182" s="38" t="s">
        <v>144</v>
      </c>
      <c r="G182" s="112" t="s">
        <v>1422</v>
      </c>
      <c r="H182" s="40">
        <v>10</v>
      </c>
      <c r="I182" s="117"/>
      <c r="J182" s="123"/>
    </row>
    <row r="183" spans="2:12" s="3" customFormat="1" ht="16.5" thickBot="1" x14ac:dyDescent="0.3">
      <c r="B183" s="320" t="s">
        <v>888</v>
      </c>
      <c r="C183" s="321"/>
      <c r="D183" s="321"/>
      <c r="E183" s="321"/>
      <c r="F183" s="321"/>
      <c r="G183" s="321"/>
      <c r="H183" s="321"/>
      <c r="I183" s="321"/>
      <c r="J183" s="322"/>
      <c r="K183" s="136"/>
      <c r="L183" s="4"/>
    </row>
    <row r="184" spans="2:12" ht="15.75" x14ac:dyDescent="0.25">
      <c r="B184" s="12"/>
      <c r="C184" s="326" t="s">
        <v>889</v>
      </c>
      <c r="D184" s="353"/>
      <c r="E184" s="353"/>
      <c r="F184" s="353"/>
      <c r="G184" s="353"/>
      <c r="H184" s="353"/>
      <c r="I184" s="353"/>
      <c r="J184" s="354"/>
    </row>
    <row r="185" spans="2:12" ht="47.25" x14ac:dyDescent="0.25">
      <c r="B185" s="34"/>
      <c r="C185" s="35"/>
      <c r="D185" s="69" t="s">
        <v>163</v>
      </c>
      <c r="E185" s="108" t="s">
        <v>1423</v>
      </c>
      <c r="F185" s="38" t="s">
        <v>32</v>
      </c>
      <c r="G185" s="112" t="s">
        <v>1424</v>
      </c>
      <c r="H185" s="40">
        <v>20</v>
      </c>
      <c r="I185" s="117"/>
      <c r="J185" s="123"/>
    </row>
    <row r="186" spans="2:12" ht="15.75" x14ac:dyDescent="0.25">
      <c r="B186" s="12"/>
      <c r="C186" s="326" t="s">
        <v>890</v>
      </c>
      <c r="D186" s="353"/>
      <c r="E186" s="353"/>
      <c r="F186" s="353"/>
      <c r="G186" s="353"/>
      <c r="H186" s="353"/>
      <c r="I186" s="353"/>
      <c r="J186" s="354"/>
    </row>
    <row r="187" spans="2:12" ht="31.5" x14ac:dyDescent="0.25">
      <c r="B187" s="34"/>
      <c r="C187" s="35"/>
      <c r="D187" s="69" t="s">
        <v>164</v>
      </c>
      <c r="E187" s="108" t="s">
        <v>166</v>
      </c>
      <c r="F187" s="38" t="s">
        <v>32</v>
      </c>
      <c r="G187" s="112" t="s">
        <v>167</v>
      </c>
      <c r="H187" s="40">
        <v>10</v>
      </c>
      <c r="I187" s="117"/>
      <c r="J187" s="123"/>
    </row>
    <row r="188" spans="2:12" ht="15.75" x14ac:dyDescent="0.25">
      <c r="B188" s="12"/>
      <c r="C188" s="326" t="s">
        <v>891</v>
      </c>
      <c r="D188" s="353"/>
      <c r="E188" s="353"/>
      <c r="F188" s="353"/>
      <c r="G188" s="353"/>
      <c r="H188" s="353"/>
      <c r="I188" s="353"/>
      <c r="J188" s="354"/>
    </row>
    <row r="189" spans="2:12" ht="47.25" x14ac:dyDescent="0.25">
      <c r="B189" s="34"/>
      <c r="C189" s="35"/>
      <c r="D189" s="69" t="s">
        <v>165</v>
      </c>
      <c r="E189" s="108" t="s">
        <v>765</v>
      </c>
      <c r="F189" s="38" t="s">
        <v>32</v>
      </c>
      <c r="G189" s="112" t="s">
        <v>169</v>
      </c>
      <c r="H189" s="40">
        <v>1</v>
      </c>
      <c r="I189" s="117"/>
      <c r="J189" s="123"/>
    </row>
    <row r="190" spans="2:12" ht="15.75" x14ac:dyDescent="0.25">
      <c r="B190" s="12"/>
      <c r="C190" s="326" t="s">
        <v>892</v>
      </c>
      <c r="D190" s="353"/>
      <c r="E190" s="353"/>
      <c r="F190" s="353"/>
      <c r="G190" s="353"/>
      <c r="H190" s="353"/>
      <c r="I190" s="353"/>
      <c r="J190" s="354"/>
    </row>
    <row r="191" spans="2:12" ht="78.75" x14ac:dyDescent="0.25">
      <c r="B191" s="34"/>
      <c r="C191" s="35"/>
      <c r="D191" s="69" t="s">
        <v>168</v>
      </c>
      <c r="E191" s="108" t="s">
        <v>710</v>
      </c>
      <c r="F191" s="38" t="s">
        <v>32</v>
      </c>
      <c r="G191" s="112" t="s">
        <v>171</v>
      </c>
      <c r="H191" s="40">
        <v>1</v>
      </c>
      <c r="I191" s="117"/>
      <c r="J191" s="123"/>
    </row>
    <row r="192" spans="2:12" x14ac:dyDescent="0.25">
      <c r="B192" s="34"/>
      <c r="C192" s="35"/>
      <c r="D192" s="69" t="s">
        <v>766</v>
      </c>
      <c r="E192" s="108" t="s">
        <v>172</v>
      </c>
      <c r="F192" s="38" t="s">
        <v>32</v>
      </c>
      <c r="G192" s="112"/>
      <c r="H192" s="40">
        <v>1</v>
      </c>
      <c r="I192" s="117"/>
      <c r="J192" s="123"/>
    </row>
    <row r="193" spans="2:12" x14ac:dyDescent="0.25">
      <c r="B193" s="34"/>
      <c r="C193" s="35"/>
      <c r="D193" s="69" t="s">
        <v>767</v>
      </c>
      <c r="E193" s="108" t="s">
        <v>1425</v>
      </c>
      <c r="F193" s="38" t="s">
        <v>32</v>
      </c>
      <c r="G193" s="112" t="s">
        <v>173</v>
      </c>
      <c r="H193" s="40">
        <v>1</v>
      </c>
      <c r="I193" s="117"/>
      <c r="J193" s="123"/>
    </row>
    <row r="194" spans="2:12" ht="15.75" x14ac:dyDescent="0.25">
      <c r="B194" s="12"/>
      <c r="C194" s="326" t="s">
        <v>893</v>
      </c>
      <c r="D194" s="353"/>
      <c r="E194" s="353"/>
      <c r="F194" s="353"/>
      <c r="G194" s="353"/>
      <c r="H194" s="353"/>
      <c r="I194" s="353"/>
      <c r="J194" s="354"/>
    </row>
    <row r="195" spans="2:12" ht="31.5" x14ac:dyDescent="0.25">
      <c r="B195" s="34"/>
      <c r="C195" s="35"/>
      <c r="D195" s="69" t="s">
        <v>170</v>
      </c>
      <c r="E195" s="108" t="s">
        <v>776</v>
      </c>
      <c r="F195" s="38" t="s">
        <v>32</v>
      </c>
      <c r="G195" s="112" t="s">
        <v>777</v>
      </c>
      <c r="H195" s="40">
        <v>1</v>
      </c>
      <c r="I195" s="117"/>
      <c r="J195" s="123"/>
    </row>
    <row r="196" spans="2:12" ht="63.75" thickBot="1" x14ac:dyDescent="0.3">
      <c r="B196" s="76"/>
      <c r="C196" s="77"/>
      <c r="D196" s="78" t="s">
        <v>780</v>
      </c>
      <c r="E196" s="134" t="s">
        <v>779</v>
      </c>
      <c r="F196" s="79" t="s">
        <v>32</v>
      </c>
      <c r="G196" s="135" t="s">
        <v>778</v>
      </c>
      <c r="H196" s="80">
        <v>1</v>
      </c>
      <c r="I196" s="137"/>
      <c r="J196" s="124"/>
    </row>
    <row r="197" spans="2:12" ht="19.5" thickBot="1" x14ac:dyDescent="0.35"/>
    <row r="198" spans="2:12" ht="22.5" customHeight="1" thickBot="1" x14ac:dyDescent="0.3">
      <c r="B198" s="337" t="s">
        <v>870</v>
      </c>
      <c r="C198" s="350"/>
      <c r="D198" s="350"/>
      <c r="E198" s="350"/>
      <c r="F198" s="350"/>
      <c r="G198" s="350"/>
      <c r="H198" s="350"/>
      <c r="I198" s="350"/>
      <c r="J198" s="351"/>
    </row>
    <row r="199" spans="2:12" s="3" customFormat="1" ht="16.5" customHeight="1" thickBot="1" x14ac:dyDescent="0.3">
      <c r="B199" s="320" t="s">
        <v>894</v>
      </c>
      <c r="C199" s="321"/>
      <c r="D199" s="321"/>
      <c r="E199" s="321"/>
      <c r="F199" s="321"/>
      <c r="G199" s="321"/>
      <c r="H199" s="321"/>
      <c r="I199" s="321"/>
      <c r="J199" s="322"/>
      <c r="K199" s="4"/>
      <c r="L199" s="4"/>
    </row>
    <row r="200" spans="2:12" s="5" customFormat="1" ht="15.75" customHeight="1" x14ac:dyDescent="0.25">
      <c r="B200" s="11"/>
      <c r="C200" s="318" t="s">
        <v>871</v>
      </c>
      <c r="D200" s="318"/>
      <c r="E200" s="318"/>
      <c r="F200" s="318"/>
      <c r="G200" s="318"/>
      <c r="H200" s="318"/>
      <c r="I200" s="318"/>
      <c r="J200" s="319"/>
    </row>
    <row r="201" spans="2:12" s="7" customFormat="1" ht="63" x14ac:dyDescent="0.25">
      <c r="B201" s="61"/>
      <c r="C201" s="50"/>
      <c r="D201" s="51" t="s">
        <v>174</v>
      </c>
      <c r="E201" s="106" t="s">
        <v>872</v>
      </c>
      <c r="F201" s="52" t="s">
        <v>16</v>
      </c>
      <c r="G201" s="107" t="s">
        <v>175</v>
      </c>
      <c r="H201" s="45">
        <v>2</v>
      </c>
      <c r="I201" s="115"/>
      <c r="J201" s="216"/>
    </row>
    <row r="202" spans="2:12" ht="31.5" x14ac:dyDescent="0.25">
      <c r="B202" s="62"/>
      <c r="C202" s="138"/>
      <c r="D202" s="51" t="s">
        <v>176</v>
      </c>
      <c r="E202" s="71" t="s">
        <v>177</v>
      </c>
      <c r="F202" s="52" t="s">
        <v>16</v>
      </c>
      <c r="G202" s="113" t="s">
        <v>1426</v>
      </c>
      <c r="H202" s="45">
        <v>2</v>
      </c>
      <c r="I202" s="115"/>
      <c r="J202" s="217"/>
    </row>
    <row r="203" spans="2:12" s="7" customFormat="1" ht="31.5" x14ac:dyDescent="0.25">
      <c r="B203" s="61"/>
      <c r="C203" s="50"/>
      <c r="D203" s="51" t="s">
        <v>178</v>
      </c>
      <c r="E203" s="106" t="s">
        <v>711</v>
      </c>
      <c r="F203" s="52" t="s">
        <v>97</v>
      </c>
      <c r="G203" s="107"/>
      <c r="H203" s="45">
        <v>1</v>
      </c>
      <c r="I203" s="115"/>
      <c r="J203" s="216"/>
    </row>
    <row r="204" spans="2:12" ht="31.5" x14ac:dyDescent="0.25">
      <c r="B204" s="62"/>
      <c r="C204" s="138"/>
      <c r="D204" s="51" t="s">
        <v>179</v>
      </c>
      <c r="E204" s="71" t="s">
        <v>180</v>
      </c>
      <c r="F204" s="52" t="s">
        <v>16</v>
      </c>
      <c r="G204" s="113" t="s">
        <v>873</v>
      </c>
      <c r="H204" s="45">
        <v>2</v>
      </c>
      <c r="I204" s="218"/>
      <c r="J204" s="217"/>
    </row>
    <row r="205" spans="2:12" ht="31.5" x14ac:dyDescent="0.25">
      <c r="B205" s="41"/>
      <c r="C205" s="139"/>
      <c r="D205" s="140" t="s">
        <v>181</v>
      </c>
      <c r="E205" s="43" t="s">
        <v>182</v>
      </c>
      <c r="F205" s="141" t="s">
        <v>16</v>
      </c>
      <c r="G205" s="111"/>
      <c r="H205" s="142">
        <v>1</v>
      </c>
      <c r="I205" s="219"/>
      <c r="J205" s="220"/>
    </row>
    <row r="206" spans="2:12" s="5" customFormat="1" ht="15.75" customHeight="1" x14ac:dyDescent="0.25">
      <c r="B206" s="20"/>
      <c r="C206" s="326" t="s">
        <v>874</v>
      </c>
      <c r="D206" s="326"/>
      <c r="E206" s="326"/>
      <c r="F206" s="326"/>
      <c r="G206" s="326"/>
      <c r="H206" s="326"/>
      <c r="I206" s="326"/>
      <c r="J206" s="352"/>
    </row>
    <row r="207" spans="2:12" s="7" customFormat="1" ht="31.5" x14ac:dyDescent="0.25">
      <c r="B207" s="61"/>
      <c r="C207" s="50"/>
      <c r="D207" s="51" t="s">
        <v>183</v>
      </c>
      <c r="E207" s="106" t="s">
        <v>745</v>
      </c>
      <c r="F207" s="52" t="s">
        <v>184</v>
      </c>
      <c r="G207" s="107" t="s">
        <v>1427</v>
      </c>
      <c r="H207" s="45">
        <v>1</v>
      </c>
      <c r="I207" s="115"/>
      <c r="J207" s="216"/>
    </row>
    <row r="208" spans="2:12" ht="31.5" x14ac:dyDescent="0.25">
      <c r="B208" s="62"/>
      <c r="C208" s="138"/>
      <c r="D208" s="51" t="s">
        <v>185</v>
      </c>
      <c r="E208" s="71" t="s">
        <v>186</v>
      </c>
      <c r="F208" s="52" t="s">
        <v>184</v>
      </c>
      <c r="G208" s="113"/>
      <c r="H208" s="45">
        <v>1</v>
      </c>
      <c r="I208" s="218"/>
      <c r="J208" s="217"/>
    </row>
    <row r="209" spans="1:11" s="5" customFormat="1" ht="15.75" customHeight="1" x14ac:dyDescent="0.25">
      <c r="A209" s="143"/>
      <c r="B209" s="144"/>
      <c r="C209" s="326" t="s">
        <v>895</v>
      </c>
      <c r="D209" s="326"/>
      <c r="E209" s="326"/>
      <c r="F209" s="326"/>
      <c r="G209" s="326"/>
      <c r="H209" s="326"/>
      <c r="I209" s="326"/>
      <c r="J209" s="327"/>
    </row>
    <row r="210" spans="1:11" s="7" customFormat="1" ht="32.25" thickBot="1" x14ac:dyDescent="0.3">
      <c r="B210" s="61"/>
      <c r="C210" s="50"/>
      <c r="D210" s="51" t="s">
        <v>187</v>
      </c>
      <c r="E210" s="106" t="s">
        <v>188</v>
      </c>
      <c r="F210" s="52" t="s">
        <v>113</v>
      </c>
      <c r="G210" s="107"/>
      <c r="H210" s="45">
        <v>1</v>
      </c>
      <c r="I210" s="115"/>
      <c r="J210" s="216"/>
    </row>
    <row r="211" spans="1:11" ht="16.5" thickBot="1" x14ac:dyDescent="0.3">
      <c r="A211" s="3"/>
      <c r="B211" s="320" t="s">
        <v>896</v>
      </c>
      <c r="C211" s="321"/>
      <c r="D211" s="321"/>
      <c r="E211" s="321"/>
      <c r="F211" s="321"/>
      <c r="G211" s="321"/>
      <c r="H211" s="321"/>
      <c r="I211" s="321"/>
      <c r="J211" s="322"/>
    </row>
    <row r="212" spans="1:11" ht="15.75" x14ac:dyDescent="0.25">
      <c r="A212" s="5"/>
      <c r="B212" s="29"/>
      <c r="C212" s="318" t="s">
        <v>897</v>
      </c>
      <c r="D212" s="318"/>
      <c r="E212" s="318"/>
      <c r="F212" s="318"/>
      <c r="G212" s="318"/>
      <c r="H212" s="318"/>
      <c r="I212" s="318"/>
      <c r="J212" s="319"/>
    </row>
    <row r="213" spans="1:11" ht="47.25" x14ac:dyDescent="0.25">
      <c r="A213" s="7"/>
      <c r="B213" s="61"/>
      <c r="C213" s="50"/>
      <c r="D213" s="51" t="s">
        <v>189</v>
      </c>
      <c r="E213" s="106" t="s">
        <v>190</v>
      </c>
      <c r="F213" s="52" t="s">
        <v>16</v>
      </c>
      <c r="G213" s="107" t="s">
        <v>898</v>
      </c>
      <c r="H213" s="45">
        <v>1</v>
      </c>
      <c r="I213" s="115"/>
      <c r="J213" s="216"/>
    </row>
    <row r="214" spans="1:11" x14ac:dyDescent="0.25">
      <c r="A214" s="145"/>
      <c r="B214" s="146"/>
      <c r="C214" s="139"/>
      <c r="D214" s="147" t="s">
        <v>191</v>
      </c>
      <c r="E214" s="43" t="s">
        <v>1428</v>
      </c>
      <c r="F214" s="141" t="s">
        <v>130</v>
      </c>
      <c r="G214" s="111"/>
      <c r="H214" s="142">
        <v>1</v>
      </c>
      <c r="I214" s="222"/>
      <c r="J214" s="220"/>
    </row>
    <row r="215" spans="1:11" ht="15.75" x14ac:dyDescent="0.25">
      <c r="A215" s="145"/>
      <c r="B215" s="11"/>
      <c r="C215" s="326" t="s">
        <v>899</v>
      </c>
      <c r="D215" s="326"/>
      <c r="E215" s="326"/>
      <c r="F215" s="326"/>
      <c r="G215" s="326"/>
      <c r="H215" s="326"/>
      <c r="I215" s="326"/>
      <c r="J215" s="327"/>
      <c r="K215" s="221"/>
    </row>
    <row r="216" spans="1:11" x14ac:dyDescent="0.25">
      <c r="A216" s="145"/>
      <c r="B216" s="61"/>
      <c r="C216" s="50"/>
      <c r="D216" s="51" t="s">
        <v>192</v>
      </c>
      <c r="E216" s="106" t="s">
        <v>900</v>
      </c>
      <c r="F216" s="52" t="s">
        <v>32</v>
      </c>
      <c r="G216" s="107"/>
      <c r="H216" s="45">
        <v>1</v>
      </c>
      <c r="I216" s="115"/>
      <c r="J216" s="216"/>
    </row>
    <row r="217" spans="1:11" ht="31.5" x14ac:dyDescent="0.25">
      <c r="B217" s="62"/>
      <c r="C217" s="138"/>
      <c r="D217" s="51" t="s">
        <v>193</v>
      </c>
      <c r="E217" s="71" t="s">
        <v>712</v>
      </c>
      <c r="F217" s="52" t="s">
        <v>901</v>
      </c>
      <c r="G217" s="113"/>
      <c r="H217" s="45">
        <v>1</v>
      </c>
      <c r="I217" s="115"/>
      <c r="J217" s="217"/>
    </row>
    <row r="218" spans="1:11" ht="31.5" x14ac:dyDescent="0.25">
      <c r="B218" s="149"/>
      <c r="C218" s="150"/>
      <c r="D218" s="147" t="s">
        <v>194</v>
      </c>
      <c r="E218" s="151" t="s">
        <v>902</v>
      </c>
      <c r="F218" s="141" t="s">
        <v>97</v>
      </c>
      <c r="G218" s="152"/>
      <c r="H218" s="153">
        <v>1</v>
      </c>
      <c r="I218" s="223"/>
      <c r="J218" s="224"/>
    </row>
    <row r="219" spans="1:11" ht="15.75" x14ac:dyDescent="0.25">
      <c r="A219" s="145"/>
      <c r="B219" s="154"/>
      <c r="C219" s="326" t="s">
        <v>903</v>
      </c>
      <c r="D219" s="326"/>
      <c r="E219" s="326"/>
      <c r="F219" s="326"/>
      <c r="G219" s="326"/>
      <c r="H219" s="326"/>
      <c r="I219" s="326"/>
      <c r="J219" s="327"/>
    </row>
    <row r="220" spans="1:11" x14ac:dyDescent="0.25">
      <c r="A220" s="145"/>
      <c r="B220" s="61"/>
      <c r="C220" s="50"/>
      <c r="D220" s="51" t="s">
        <v>195</v>
      </c>
      <c r="E220" s="106" t="s">
        <v>196</v>
      </c>
      <c r="F220" s="52" t="s">
        <v>97</v>
      </c>
      <c r="G220" s="107"/>
      <c r="H220" s="45">
        <v>1</v>
      </c>
      <c r="I220" s="115"/>
      <c r="J220" s="216"/>
    </row>
    <row r="221" spans="1:11" x14ac:dyDescent="0.25">
      <c r="B221" s="62"/>
      <c r="C221" s="138"/>
      <c r="D221" s="51" t="s">
        <v>197</v>
      </c>
      <c r="E221" s="71" t="s">
        <v>772</v>
      </c>
      <c r="F221" s="52" t="s">
        <v>904</v>
      </c>
      <c r="G221" s="113"/>
      <c r="H221" s="45">
        <v>5</v>
      </c>
      <c r="I221" s="115"/>
      <c r="J221" s="241"/>
    </row>
    <row r="222" spans="1:11" ht="31.5" x14ac:dyDescent="0.25">
      <c r="B222" s="155"/>
      <c r="C222" s="156"/>
      <c r="D222" s="140" t="s">
        <v>198</v>
      </c>
      <c r="E222" s="151" t="s">
        <v>199</v>
      </c>
      <c r="F222" s="141" t="s">
        <v>200</v>
      </c>
      <c r="G222" s="157"/>
      <c r="H222" s="142">
        <v>1</v>
      </c>
      <c r="I222" s="128"/>
      <c r="J222" s="225"/>
    </row>
    <row r="223" spans="1:11" ht="15.75" x14ac:dyDescent="0.25">
      <c r="A223" s="145"/>
      <c r="B223" s="11"/>
      <c r="C223" s="326" t="s">
        <v>906</v>
      </c>
      <c r="D223" s="326"/>
      <c r="E223" s="326"/>
      <c r="F223" s="326"/>
      <c r="G223" s="326"/>
      <c r="H223" s="326"/>
      <c r="I223" s="326"/>
      <c r="J223" s="327"/>
    </row>
    <row r="224" spans="1:11" ht="31.5" x14ac:dyDescent="0.25">
      <c r="A224" s="145"/>
      <c r="B224" s="61"/>
      <c r="C224" s="50"/>
      <c r="D224" s="51" t="s">
        <v>201</v>
      </c>
      <c r="E224" s="106" t="s">
        <v>202</v>
      </c>
      <c r="F224" s="52" t="s">
        <v>16</v>
      </c>
      <c r="G224" s="107"/>
      <c r="H224" s="45">
        <v>1</v>
      </c>
      <c r="I224" s="115"/>
      <c r="J224" s="216"/>
    </row>
    <row r="225" spans="1:10" ht="31.5" x14ac:dyDescent="0.25">
      <c r="B225" s="146"/>
      <c r="C225" s="139"/>
      <c r="D225" s="147" t="s">
        <v>203</v>
      </c>
      <c r="E225" s="43" t="s">
        <v>1311</v>
      </c>
      <c r="F225" s="141" t="s">
        <v>204</v>
      </c>
      <c r="G225" s="111"/>
      <c r="H225" s="142">
        <v>1</v>
      </c>
      <c r="I225" s="222"/>
      <c r="J225" s="220"/>
    </row>
    <row r="226" spans="1:10" ht="15.75" x14ac:dyDescent="0.25">
      <c r="A226" s="145"/>
      <c r="B226" s="11"/>
      <c r="C226" s="326" t="s">
        <v>907</v>
      </c>
      <c r="D226" s="326"/>
      <c r="E226" s="326"/>
      <c r="F226" s="326"/>
      <c r="G226" s="326"/>
      <c r="H226" s="326"/>
      <c r="I226" s="326"/>
      <c r="J226" s="327"/>
    </row>
    <row r="227" spans="1:10" x14ac:dyDescent="0.25">
      <c r="A227" s="145"/>
      <c r="B227" s="61"/>
      <c r="C227" s="50"/>
      <c r="D227" s="51" t="s">
        <v>205</v>
      </c>
      <c r="E227" s="106" t="s">
        <v>206</v>
      </c>
      <c r="F227" s="52" t="s">
        <v>16</v>
      </c>
      <c r="G227" s="107"/>
      <c r="H227" s="45">
        <v>1</v>
      </c>
      <c r="I227" s="115"/>
      <c r="J227" s="216"/>
    </row>
    <row r="228" spans="1:10" x14ac:dyDescent="0.25">
      <c r="B228" s="41"/>
      <c r="C228" s="139"/>
      <c r="D228" s="140" t="s">
        <v>207</v>
      </c>
      <c r="E228" s="43" t="s">
        <v>208</v>
      </c>
      <c r="F228" s="158" t="s">
        <v>209</v>
      </c>
      <c r="G228" s="111"/>
      <c r="H228" s="153">
        <v>1</v>
      </c>
      <c r="I228" s="223"/>
      <c r="J228" s="220"/>
    </row>
    <row r="229" spans="1:10" ht="15.75" x14ac:dyDescent="0.25">
      <c r="A229" s="145"/>
      <c r="B229" s="154"/>
      <c r="C229" s="330"/>
      <c r="D229" s="330"/>
      <c r="E229" s="330"/>
      <c r="F229" s="330"/>
      <c r="G229" s="330"/>
      <c r="H229" s="330"/>
      <c r="I229" s="330"/>
      <c r="J229" s="331"/>
    </row>
    <row r="230" spans="1:10" ht="32.25" thickBot="1" x14ac:dyDescent="0.3">
      <c r="A230" s="145"/>
      <c r="B230" s="242"/>
      <c r="C230" s="243"/>
      <c r="D230" s="72" t="s">
        <v>210</v>
      </c>
      <c r="E230" s="244" t="s">
        <v>211</v>
      </c>
      <c r="F230" s="74" t="s">
        <v>97</v>
      </c>
      <c r="G230" s="245" t="s">
        <v>781</v>
      </c>
      <c r="H230" s="96">
        <v>1</v>
      </c>
      <c r="I230" s="223"/>
      <c r="J230" s="246"/>
    </row>
    <row r="231" spans="1:10" ht="16.5" thickBot="1" x14ac:dyDescent="0.3">
      <c r="A231" s="3"/>
      <c r="B231" s="332" t="s">
        <v>1429</v>
      </c>
      <c r="C231" s="333"/>
      <c r="D231" s="333"/>
      <c r="E231" s="333"/>
      <c r="F231" s="333"/>
      <c r="G231" s="333"/>
      <c r="H231" s="333"/>
      <c r="I231" s="333"/>
      <c r="J231" s="334"/>
    </row>
    <row r="232" spans="1:10" ht="15.75" x14ac:dyDescent="0.25">
      <c r="A232" s="5"/>
      <c r="B232" s="11"/>
      <c r="C232" s="318" t="s">
        <v>910</v>
      </c>
      <c r="D232" s="318"/>
      <c r="E232" s="318"/>
      <c r="F232" s="318"/>
      <c r="G232" s="318"/>
      <c r="H232" s="318"/>
      <c r="I232" s="318"/>
      <c r="J232" s="319"/>
    </row>
    <row r="233" spans="1:10" x14ac:dyDescent="0.25">
      <c r="A233" s="7"/>
      <c r="B233" s="61"/>
      <c r="C233" s="50"/>
      <c r="D233" s="51" t="s">
        <v>212</v>
      </c>
      <c r="E233" s="106" t="s">
        <v>213</v>
      </c>
      <c r="F233" s="52" t="s">
        <v>32</v>
      </c>
      <c r="H233" s="45">
        <v>1</v>
      </c>
      <c r="I233" s="128"/>
      <c r="J233" s="216"/>
    </row>
    <row r="234" spans="1:10" ht="110.25" x14ac:dyDescent="0.25">
      <c r="A234" s="145"/>
      <c r="B234" s="146"/>
      <c r="C234" s="159"/>
      <c r="D234" s="51" t="s">
        <v>214</v>
      </c>
      <c r="E234" s="71" t="s">
        <v>215</v>
      </c>
      <c r="F234" s="52" t="s">
        <v>32</v>
      </c>
      <c r="G234" s="107" t="s">
        <v>1430</v>
      </c>
      <c r="H234" s="45">
        <v>1</v>
      </c>
      <c r="I234" s="115"/>
      <c r="J234" s="217"/>
    </row>
    <row r="235" spans="1:10" ht="15.75" x14ac:dyDescent="0.25">
      <c r="A235" s="145"/>
      <c r="B235" s="11"/>
      <c r="C235" s="329" t="s">
        <v>911</v>
      </c>
      <c r="D235" s="326"/>
      <c r="E235" s="326"/>
      <c r="F235" s="326"/>
      <c r="G235" s="326"/>
      <c r="H235" s="326"/>
      <c r="I235" s="326"/>
      <c r="J235" s="327"/>
    </row>
    <row r="236" spans="1:10" ht="47.25" x14ac:dyDescent="0.25">
      <c r="A236" s="145"/>
      <c r="B236" s="50"/>
      <c r="C236" s="50"/>
      <c r="D236" s="51" t="s">
        <v>216</v>
      </c>
      <c r="E236" s="106" t="s">
        <v>217</v>
      </c>
      <c r="F236" s="52" t="s">
        <v>209</v>
      </c>
      <c r="G236" s="107" t="s">
        <v>1431</v>
      </c>
      <c r="H236" s="45">
        <v>1</v>
      </c>
      <c r="I236" s="115"/>
      <c r="J236" s="216"/>
    </row>
    <row r="237" spans="1:10" ht="31.5" x14ac:dyDescent="0.25">
      <c r="B237" s="62"/>
      <c r="C237" s="138"/>
      <c r="D237" s="51" t="s">
        <v>218</v>
      </c>
      <c r="E237" s="71" t="s">
        <v>219</v>
      </c>
      <c r="F237" s="52" t="s">
        <v>901</v>
      </c>
      <c r="G237" s="113" t="s">
        <v>1432</v>
      </c>
      <c r="H237" s="45">
        <v>1</v>
      </c>
      <c r="I237" s="115"/>
      <c r="J237" s="217"/>
    </row>
    <row r="238" spans="1:10" x14ac:dyDescent="0.25">
      <c r="B238" s="155"/>
      <c r="C238" s="160"/>
      <c r="D238" s="51" t="s">
        <v>220</v>
      </c>
      <c r="E238" s="151" t="s">
        <v>221</v>
      </c>
      <c r="F238" s="141" t="s">
        <v>222</v>
      </c>
      <c r="G238" s="157"/>
      <c r="H238" s="142">
        <v>1</v>
      </c>
      <c r="I238" s="222"/>
      <c r="J238" s="225"/>
    </row>
    <row r="239" spans="1:10" ht="15.75" x14ac:dyDescent="0.25">
      <c r="A239" s="145"/>
      <c r="B239" s="11"/>
      <c r="C239" s="329" t="s">
        <v>912</v>
      </c>
      <c r="D239" s="326"/>
      <c r="E239" s="326"/>
      <c r="F239" s="326"/>
      <c r="G239" s="326"/>
      <c r="H239" s="326"/>
      <c r="I239" s="326"/>
      <c r="J239" s="327"/>
    </row>
    <row r="240" spans="1:10" ht="126" x14ac:dyDescent="0.25">
      <c r="A240" s="145"/>
      <c r="B240" s="50"/>
      <c r="C240" s="50"/>
      <c r="D240" s="51" t="s">
        <v>223</v>
      </c>
      <c r="E240" s="106" t="s">
        <v>224</v>
      </c>
      <c r="F240" s="52" t="s">
        <v>16</v>
      </c>
      <c r="G240" s="107" t="s">
        <v>1433</v>
      </c>
      <c r="H240" s="45">
        <v>1</v>
      </c>
      <c r="I240" s="115"/>
      <c r="J240" s="216"/>
    </row>
    <row r="241" spans="1:10" ht="173.25" x14ac:dyDescent="0.25">
      <c r="B241" s="62"/>
      <c r="C241" s="138"/>
      <c r="D241" s="51" t="s">
        <v>225</v>
      </c>
      <c r="E241" s="113" t="s">
        <v>226</v>
      </c>
      <c r="F241" s="52" t="s">
        <v>16</v>
      </c>
      <c r="G241" s="113" t="s">
        <v>227</v>
      </c>
      <c r="H241" s="45">
        <v>1</v>
      </c>
      <c r="I241" s="115"/>
      <c r="J241" s="217"/>
    </row>
    <row r="242" spans="1:10" ht="78.75" x14ac:dyDescent="0.25">
      <c r="B242" s="161"/>
      <c r="C242" s="162"/>
      <c r="D242" s="89" t="s">
        <v>228</v>
      </c>
      <c r="E242" s="163" t="s">
        <v>229</v>
      </c>
      <c r="F242" s="90" t="s">
        <v>16</v>
      </c>
      <c r="G242" s="163" t="s">
        <v>913</v>
      </c>
      <c r="H242" s="92">
        <v>1</v>
      </c>
      <c r="I242" s="222"/>
      <c r="J242" s="225"/>
    </row>
    <row r="243" spans="1:10" ht="31.5" x14ac:dyDescent="0.25">
      <c r="B243" s="155"/>
      <c r="C243" s="160"/>
      <c r="D243" s="89" t="s">
        <v>230</v>
      </c>
      <c r="E243" s="163" t="s">
        <v>231</v>
      </c>
      <c r="F243" s="90" t="s">
        <v>16</v>
      </c>
      <c r="G243" s="163" t="s">
        <v>1312</v>
      </c>
      <c r="H243" s="92">
        <v>1</v>
      </c>
      <c r="I243" s="226"/>
      <c r="J243" s="227"/>
    </row>
    <row r="244" spans="1:10" ht="15.75" x14ac:dyDescent="0.25">
      <c r="A244" s="145"/>
      <c r="B244" s="11"/>
      <c r="C244" s="329" t="s">
        <v>914</v>
      </c>
      <c r="D244" s="326"/>
      <c r="E244" s="326"/>
      <c r="F244" s="326"/>
      <c r="G244" s="326"/>
      <c r="H244" s="326"/>
      <c r="I244" s="326"/>
      <c r="J244" s="327"/>
    </row>
    <row r="245" spans="1:10" x14ac:dyDescent="0.25">
      <c r="A245" s="145"/>
      <c r="B245" s="50"/>
      <c r="C245" s="50"/>
      <c r="D245" s="51" t="s">
        <v>232</v>
      </c>
      <c r="E245" s="106" t="s">
        <v>233</v>
      </c>
      <c r="F245" s="52" t="s">
        <v>97</v>
      </c>
      <c r="G245" s="107"/>
      <c r="H245" s="45">
        <v>1</v>
      </c>
      <c r="I245" s="115"/>
      <c r="J245" s="216"/>
    </row>
    <row r="246" spans="1:10" ht="31.5" x14ac:dyDescent="0.25">
      <c r="B246" s="62"/>
      <c r="C246" s="138"/>
      <c r="D246" s="51" t="s">
        <v>234</v>
      </c>
      <c r="E246" s="71" t="s">
        <v>235</v>
      </c>
      <c r="F246" s="52" t="s">
        <v>14</v>
      </c>
      <c r="G246" s="113" t="s">
        <v>768</v>
      </c>
      <c r="H246" s="45">
        <v>1</v>
      </c>
      <c r="I246" s="115"/>
      <c r="J246" s="217"/>
    </row>
    <row r="247" spans="1:10" x14ac:dyDescent="0.25">
      <c r="A247" s="145"/>
      <c r="B247" s="160"/>
      <c r="C247" s="164"/>
      <c r="D247" s="165" t="s">
        <v>236</v>
      </c>
      <c r="E247" s="166" t="s">
        <v>237</v>
      </c>
      <c r="F247" s="167" t="s">
        <v>32</v>
      </c>
      <c r="G247" s="168" t="s">
        <v>769</v>
      </c>
      <c r="H247" s="169">
        <v>1</v>
      </c>
      <c r="I247" s="128"/>
      <c r="J247" s="227"/>
    </row>
    <row r="248" spans="1:10" ht="15.75" x14ac:dyDescent="0.25">
      <c r="A248" s="145"/>
      <c r="B248" s="148"/>
      <c r="C248" s="329" t="s">
        <v>915</v>
      </c>
      <c r="D248" s="326"/>
      <c r="E248" s="326"/>
      <c r="F248" s="326"/>
      <c r="G248" s="326"/>
      <c r="H248" s="326"/>
      <c r="I248" s="326"/>
      <c r="J248" s="327"/>
    </row>
    <row r="249" spans="1:10" ht="19.5" thickBot="1" x14ac:dyDescent="0.3">
      <c r="A249" s="145"/>
      <c r="B249" s="50"/>
      <c r="C249" s="50"/>
      <c r="D249" s="51" t="s">
        <v>238</v>
      </c>
      <c r="E249" s="106" t="s">
        <v>239</v>
      </c>
      <c r="F249" s="52" t="s">
        <v>14</v>
      </c>
      <c r="G249" s="107"/>
      <c r="H249" s="45">
        <v>1</v>
      </c>
      <c r="I249" s="115"/>
      <c r="J249" s="216"/>
    </row>
    <row r="250" spans="1:10" ht="16.5" thickBot="1" x14ac:dyDescent="0.3">
      <c r="A250" s="3"/>
      <c r="B250" s="320" t="s">
        <v>916</v>
      </c>
      <c r="C250" s="321"/>
      <c r="D250" s="321"/>
      <c r="E250" s="321"/>
      <c r="F250" s="321"/>
      <c r="G250" s="321"/>
      <c r="H250" s="321"/>
      <c r="I250" s="321"/>
      <c r="J250" s="322"/>
    </row>
    <row r="251" spans="1:10" ht="15.75" x14ac:dyDescent="0.25">
      <c r="A251" s="5"/>
      <c r="B251" s="11"/>
      <c r="C251" s="318" t="s">
        <v>917</v>
      </c>
      <c r="D251" s="318"/>
      <c r="E251" s="318"/>
      <c r="F251" s="318"/>
      <c r="G251" s="318"/>
      <c r="H251" s="318"/>
      <c r="I251" s="318"/>
      <c r="J251" s="319"/>
    </row>
    <row r="252" spans="1:10" x14ac:dyDescent="0.25">
      <c r="A252" s="7"/>
      <c r="B252" s="61"/>
      <c r="C252" s="50"/>
      <c r="D252" s="51" t="s">
        <v>240</v>
      </c>
      <c r="E252" s="106" t="s">
        <v>1437</v>
      </c>
      <c r="F252" s="52" t="s">
        <v>32</v>
      </c>
      <c r="G252" s="107"/>
      <c r="H252" s="45">
        <v>1</v>
      </c>
      <c r="I252" s="115"/>
      <c r="J252" s="216"/>
    </row>
    <row r="253" spans="1:10" x14ac:dyDescent="0.25">
      <c r="A253" s="145"/>
      <c r="B253" s="146"/>
      <c r="C253" s="159"/>
      <c r="D253" s="51" t="s">
        <v>241</v>
      </c>
      <c r="E253" s="71" t="s">
        <v>242</v>
      </c>
      <c r="F253" s="52" t="s">
        <v>32</v>
      </c>
      <c r="G253" s="113"/>
      <c r="H253" s="45">
        <v>1</v>
      </c>
      <c r="I253" s="115"/>
      <c r="J253" s="217"/>
    </row>
    <row r="254" spans="1:10" ht="15.75" x14ac:dyDescent="0.25">
      <c r="A254" s="145"/>
      <c r="B254" s="11"/>
      <c r="C254" s="329" t="s">
        <v>918</v>
      </c>
      <c r="D254" s="326"/>
      <c r="E254" s="326"/>
      <c r="F254" s="326"/>
      <c r="G254" s="326"/>
      <c r="H254" s="326"/>
      <c r="I254" s="326"/>
      <c r="J254" s="327"/>
    </row>
    <row r="255" spans="1:10" ht="47.25" x14ac:dyDescent="0.25">
      <c r="A255" s="145"/>
      <c r="B255" s="50"/>
      <c r="C255" s="50"/>
      <c r="D255" s="51" t="s">
        <v>243</v>
      </c>
      <c r="E255" s="106" t="s">
        <v>244</v>
      </c>
      <c r="F255" s="52" t="s">
        <v>32</v>
      </c>
      <c r="G255" s="107" t="s">
        <v>919</v>
      </c>
      <c r="H255" s="45">
        <v>1</v>
      </c>
      <c r="I255" s="115"/>
      <c r="J255" s="216"/>
    </row>
    <row r="256" spans="1:10" x14ac:dyDescent="0.25">
      <c r="B256" s="62"/>
      <c r="C256" s="138"/>
      <c r="D256" s="51" t="s">
        <v>245</v>
      </c>
      <c r="E256" s="71" t="s">
        <v>246</v>
      </c>
      <c r="F256" s="52" t="s">
        <v>32</v>
      </c>
      <c r="G256" s="113"/>
      <c r="H256" s="45">
        <v>1</v>
      </c>
      <c r="I256" s="115"/>
      <c r="J256" s="217"/>
    </row>
    <row r="257" spans="1:10" x14ac:dyDescent="0.25">
      <c r="A257" s="145"/>
      <c r="B257" s="160"/>
      <c r="C257" s="164"/>
      <c r="D257" s="51" t="s">
        <v>247</v>
      </c>
      <c r="E257" s="166" t="s">
        <v>248</v>
      </c>
      <c r="F257" s="167" t="s">
        <v>32</v>
      </c>
      <c r="G257" s="168"/>
      <c r="H257" s="169">
        <v>1</v>
      </c>
      <c r="I257" s="128"/>
      <c r="J257" s="227"/>
    </row>
    <row r="258" spans="1:10" ht="15.75" x14ac:dyDescent="0.25">
      <c r="A258" s="145"/>
      <c r="B258" s="11"/>
      <c r="C258" s="329" t="s">
        <v>920</v>
      </c>
      <c r="D258" s="326"/>
      <c r="E258" s="326"/>
      <c r="F258" s="326"/>
      <c r="G258" s="326"/>
      <c r="H258" s="326"/>
      <c r="I258" s="326"/>
      <c r="J258" s="327"/>
    </row>
    <row r="259" spans="1:10" ht="31.5" x14ac:dyDescent="0.25">
      <c r="A259" s="145"/>
      <c r="B259" s="50"/>
      <c r="C259" s="50"/>
      <c r="D259" s="51" t="s">
        <v>249</v>
      </c>
      <c r="E259" s="106" t="s">
        <v>703</v>
      </c>
      <c r="F259" s="52" t="s">
        <v>32</v>
      </c>
      <c r="G259" s="107"/>
      <c r="H259" s="45">
        <v>1</v>
      </c>
      <c r="I259" s="115"/>
      <c r="J259" s="216"/>
    </row>
    <row r="260" spans="1:10" x14ac:dyDescent="0.25">
      <c r="B260" s="62"/>
      <c r="C260" s="138"/>
      <c r="D260" s="51" t="s">
        <v>250</v>
      </c>
      <c r="E260" s="71" t="s">
        <v>251</v>
      </c>
      <c r="F260" s="52" t="s">
        <v>32</v>
      </c>
      <c r="G260" s="113"/>
      <c r="H260" s="45">
        <v>1</v>
      </c>
      <c r="I260" s="115"/>
      <c r="J260" s="217"/>
    </row>
    <row r="261" spans="1:10" x14ac:dyDescent="0.25">
      <c r="A261" s="145"/>
      <c r="B261" s="150"/>
      <c r="C261" s="156"/>
      <c r="D261" s="51" t="s">
        <v>252</v>
      </c>
      <c r="E261" s="163" t="s">
        <v>704</v>
      </c>
      <c r="F261" s="141" t="s">
        <v>32</v>
      </c>
      <c r="G261" s="163"/>
      <c r="H261" s="92">
        <v>1</v>
      </c>
      <c r="I261" s="128"/>
      <c r="J261" s="227"/>
    </row>
    <row r="262" spans="1:10" x14ac:dyDescent="0.25">
      <c r="A262" s="145"/>
      <c r="B262" s="155"/>
      <c r="C262" s="160"/>
      <c r="D262" s="51" t="s">
        <v>253</v>
      </c>
      <c r="E262" s="166" t="s">
        <v>254</v>
      </c>
      <c r="F262" s="170" t="s">
        <v>32</v>
      </c>
      <c r="G262" s="168"/>
      <c r="H262" s="169">
        <v>1</v>
      </c>
      <c r="I262" s="128"/>
      <c r="J262" s="227"/>
    </row>
    <row r="263" spans="1:10" ht="15.75" x14ac:dyDescent="0.25">
      <c r="A263" s="145"/>
      <c r="B263" s="11"/>
      <c r="C263" s="329" t="s">
        <v>921</v>
      </c>
      <c r="D263" s="326"/>
      <c r="E263" s="326"/>
      <c r="F263" s="326"/>
      <c r="G263" s="326"/>
      <c r="H263" s="326"/>
      <c r="I263" s="326"/>
      <c r="J263" s="327"/>
    </row>
    <row r="264" spans="1:10" x14ac:dyDescent="0.25">
      <c r="A264" s="145"/>
      <c r="B264" s="171"/>
      <c r="C264" s="172"/>
      <c r="D264" s="51" t="s">
        <v>255</v>
      </c>
      <c r="E264" s="106" t="s">
        <v>256</v>
      </c>
      <c r="F264" s="52" t="s">
        <v>32</v>
      </c>
      <c r="G264" s="107"/>
      <c r="H264" s="45">
        <v>1</v>
      </c>
      <c r="I264" s="115"/>
      <c r="J264" s="216"/>
    </row>
    <row r="265" spans="1:10" ht="15.75" x14ac:dyDescent="0.25">
      <c r="A265" s="145"/>
      <c r="B265" s="11"/>
      <c r="C265" s="329" t="s">
        <v>922</v>
      </c>
      <c r="D265" s="326"/>
      <c r="E265" s="326"/>
      <c r="F265" s="326"/>
      <c r="G265" s="326"/>
      <c r="H265" s="326"/>
      <c r="I265" s="326"/>
      <c r="J265" s="327"/>
    </row>
    <row r="266" spans="1:10" ht="19.5" thickBot="1" x14ac:dyDescent="0.3">
      <c r="A266" s="145"/>
      <c r="B266" s="50"/>
      <c r="C266" s="50"/>
      <c r="D266" s="51" t="s">
        <v>257</v>
      </c>
      <c r="E266" s="106" t="s">
        <v>705</v>
      </c>
      <c r="F266" s="52" t="s">
        <v>32</v>
      </c>
      <c r="G266" s="107"/>
      <c r="H266" s="45">
        <v>1</v>
      </c>
      <c r="I266" s="115"/>
      <c r="J266" s="216"/>
    </row>
    <row r="267" spans="1:10" ht="16.5" thickBot="1" x14ac:dyDescent="0.3">
      <c r="A267" s="3"/>
      <c r="B267" s="320" t="s">
        <v>923</v>
      </c>
      <c r="C267" s="321"/>
      <c r="D267" s="321"/>
      <c r="E267" s="321"/>
      <c r="F267" s="321"/>
      <c r="G267" s="321"/>
      <c r="H267" s="321"/>
      <c r="I267" s="321"/>
      <c r="J267" s="322"/>
    </row>
    <row r="268" spans="1:10" ht="15.75" x14ac:dyDescent="0.25">
      <c r="A268" s="5"/>
      <c r="B268" s="11"/>
      <c r="C268" s="318" t="s">
        <v>924</v>
      </c>
      <c r="D268" s="318"/>
      <c r="E268" s="318"/>
      <c r="F268" s="318"/>
      <c r="G268" s="318"/>
      <c r="H268" s="318"/>
      <c r="I268" s="318"/>
      <c r="J268" s="319"/>
    </row>
    <row r="269" spans="1:10" x14ac:dyDescent="0.25">
      <c r="A269" s="7"/>
      <c r="B269" s="61"/>
      <c r="C269" s="50"/>
      <c r="D269" s="51" t="s">
        <v>258</v>
      </c>
      <c r="E269" s="106" t="s">
        <v>782</v>
      </c>
      <c r="F269" s="52" t="s">
        <v>209</v>
      </c>
      <c r="G269" s="107"/>
      <c r="H269" s="45">
        <v>1</v>
      </c>
      <c r="I269" s="115"/>
      <c r="J269" s="216"/>
    </row>
    <row r="270" spans="1:10" x14ac:dyDescent="0.25">
      <c r="A270" s="145"/>
      <c r="B270" s="146"/>
      <c r="C270" s="139"/>
      <c r="D270" s="147" t="s">
        <v>925</v>
      </c>
      <c r="E270" s="111" t="s">
        <v>926</v>
      </c>
      <c r="F270" s="141" t="s">
        <v>209</v>
      </c>
      <c r="G270" s="111"/>
      <c r="H270" s="142">
        <v>1</v>
      </c>
      <c r="I270" s="222"/>
      <c r="J270" s="220"/>
    </row>
    <row r="271" spans="1:10" ht="15.75" x14ac:dyDescent="0.25">
      <c r="A271" s="5"/>
      <c r="B271" s="11"/>
      <c r="C271" s="326" t="s">
        <v>927</v>
      </c>
      <c r="D271" s="326"/>
      <c r="E271" s="326"/>
      <c r="F271" s="326"/>
      <c r="G271" s="326"/>
      <c r="H271" s="326"/>
      <c r="I271" s="326"/>
      <c r="J271" s="327"/>
    </row>
    <row r="272" spans="1:10" ht="31.5" x14ac:dyDescent="0.25">
      <c r="A272" s="7"/>
      <c r="B272" s="61"/>
      <c r="C272" s="50"/>
      <c r="D272" s="51" t="s">
        <v>928</v>
      </c>
      <c r="E272" s="106" t="s">
        <v>693</v>
      </c>
      <c r="F272" s="52" t="s">
        <v>209</v>
      </c>
      <c r="G272" s="107"/>
      <c r="H272" s="45">
        <v>1</v>
      </c>
      <c r="I272" s="115"/>
      <c r="J272" s="216"/>
    </row>
    <row r="273" spans="1:10" x14ac:dyDescent="0.25">
      <c r="A273" s="145"/>
      <c r="B273" s="41"/>
      <c r="C273" s="138"/>
      <c r="D273" s="51" t="s">
        <v>259</v>
      </c>
      <c r="E273" s="71" t="s">
        <v>694</v>
      </c>
      <c r="F273" s="52" t="s">
        <v>209</v>
      </c>
      <c r="G273" s="113"/>
      <c r="H273" s="45">
        <v>1</v>
      </c>
      <c r="I273" s="115"/>
      <c r="J273" s="217"/>
    </row>
    <row r="274" spans="1:10" x14ac:dyDescent="0.25">
      <c r="A274" s="7"/>
      <c r="B274" s="155"/>
      <c r="C274" s="50"/>
      <c r="D274" s="51" t="s">
        <v>260</v>
      </c>
      <c r="E274" s="106" t="s">
        <v>261</v>
      </c>
      <c r="F274" s="52" t="s">
        <v>209</v>
      </c>
      <c r="G274" s="107"/>
      <c r="H274" s="45">
        <v>1</v>
      </c>
      <c r="I274" s="115"/>
      <c r="J274" s="216"/>
    </row>
    <row r="275" spans="1:10" ht="15.75" x14ac:dyDescent="0.25">
      <c r="A275" s="5"/>
      <c r="B275" s="11"/>
      <c r="C275" s="326" t="s">
        <v>929</v>
      </c>
      <c r="D275" s="326"/>
      <c r="E275" s="326"/>
      <c r="F275" s="326"/>
      <c r="G275" s="326"/>
      <c r="H275" s="326"/>
      <c r="I275" s="326"/>
      <c r="J275" s="327"/>
    </row>
    <row r="276" spans="1:10" ht="32.25" thickBot="1" x14ac:dyDescent="0.3">
      <c r="A276" s="7"/>
      <c r="B276" s="61"/>
      <c r="C276" s="50"/>
      <c r="D276" s="51" t="s">
        <v>262</v>
      </c>
      <c r="E276" s="106" t="s">
        <v>706</v>
      </c>
      <c r="F276" s="52" t="s">
        <v>32</v>
      </c>
      <c r="G276" s="107"/>
      <c r="H276" s="45">
        <v>1</v>
      </c>
      <c r="I276" s="115"/>
      <c r="J276" s="216"/>
    </row>
    <row r="277" spans="1:10" ht="16.5" thickBot="1" x14ac:dyDescent="0.3">
      <c r="A277" s="3"/>
      <c r="B277" s="320" t="s">
        <v>930</v>
      </c>
      <c r="C277" s="321"/>
      <c r="D277" s="321"/>
      <c r="E277" s="321"/>
      <c r="F277" s="321"/>
      <c r="G277" s="321"/>
      <c r="H277" s="321"/>
      <c r="I277" s="321"/>
      <c r="J277" s="322"/>
    </row>
    <row r="278" spans="1:10" ht="15.75" x14ac:dyDescent="0.25">
      <c r="A278" s="5"/>
      <c r="B278" s="11"/>
      <c r="C278" s="318" t="s">
        <v>931</v>
      </c>
      <c r="D278" s="318"/>
      <c r="E278" s="318"/>
      <c r="F278" s="318"/>
      <c r="G278" s="318"/>
      <c r="H278" s="318"/>
      <c r="I278" s="318"/>
      <c r="J278" s="319"/>
    </row>
    <row r="279" spans="1:10" ht="31.5" x14ac:dyDescent="0.25">
      <c r="A279" s="7"/>
      <c r="B279" s="171"/>
      <c r="C279" s="50"/>
      <c r="D279" s="51" t="s">
        <v>263</v>
      </c>
      <c r="E279" s="106" t="s">
        <v>1438</v>
      </c>
      <c r="F279" s="52" t="s">
        <v>204</v>
      </c>
      <c r="G279" s="107"/>
      <c r="H279" s="45">
        <v>1</v>
      </c>
      <c r="I279" s="115"/>
      <c r="J279" s="216"/>
    </row>
    <row r="280" spans="1:10" ht="15.75" x14ac:dyDescent="0.25">
      <c r="A280" s="5"/>
      <c r="B280" s="11"/>
      <c r="C280" s="326" t="s">
        <v>932</v>
      </c>
      <c r="D280" s="326"/>
      <c r="E280" s="326"/>
      <c r="F280" s="326"/>
      <c r="G280" s="326"/>
      <c r="H280" s="326"/>
      <c r="I280" s="326"/>
      <c r="J280" s="327"/>
    </row>
    <row r="281" spans="1:10" ht="47.25" x14ac:dyDescent="0.25">
      <c r="A281" s="7"/>
      <c r="B281" s="61"/>
      <c r="C281" s="50"/>
      <c r="D281" s="51" t="s">
        <v>264</v>
      </c>
      <c r="E281" s="106" t="s">
        <v>1439</v>
      </c>
      <c r="F281" s="52" t="s">
        <v>97</v>
      </c>
      <c r="G281" s="107" t="s">
        <v>265</v>
      </c>
      <c r="H281" s="45">
        <v>1</v>
      </c>
      <c r="I281" s="115"/>
      <c r="J281" s="216"/>
    </row>
    <row r="282" spans="1:10" ht="48" thickBot="1" x14ac:dyDescent="0.3">
      <c r="A282" s="145"/>
      <c r="B282" s="41"/>
      <c r="C282" s="138"/>
      <c r="D282" s="51" t="s">
        <v>266</v>
      </c>
      <c r="E282" s="71" t="s">
        <v>267</v>
      </c>
      <c r="F282" s="52" t="s">
        <v>52</v>
      </c>
      <c r="G282" s="113" t="s">
        <v>268</v>
      </c>
      <c r="H282" s="45">
        <v>1</v>
      </c>
      <c r="I282" s="115"/>
      <c r="J282" s="217"/>
    </row>
    <row r="283" spans="1:10" ht="16.5" thickBot="1" x14ac:dyDescent="0.3">
      <c r="A283" s="3"/>
      <c r="B283" s="320" t="s">
        <v>933</v>
      </c>
      <c r="C283" s="321"/>
      <c r="D283" s="321"/>
      <c r="E283" s="321"/>
      <c r="F283" s="321"/>
      <c r="G283" s="321"/>
      <c r="H283" s="321"/>
      <c r="I283" s="321"/>
      <c r="J283" s="322"/>
    </row>
    <row r="284" spans="1:10" ht="15.75" x14ac:dyDescent="0.25">
      <c r="A284" s="5"/>
      <c r="B284" s="11"/>
      <c r="C284" s="318" t="s">
        <v>934</v>
      </c>
      <c r="D284" s="318"/>
      <c r="E284" s="318"/>
      <c r="F284" s="318"/>
      <c r="G284" s="318"/>
      <c r="H284" s="318"/>
      <c r="I284" s="318"/>
      <c r="J284" s="319"/>
    </row>
    <row r="285" spans="1:10" ht="31.5" x14ac:dyDescent="0.25">
      <c r="A285" s="7"/>
      <c r="B285" s="171"/>
      <c r="C285" s="173"/>
      <c r="D285" s="174" t="s">
        <v>269</v>
      </c>
      <c r="E285" s="151" t="s">
        <v>270</v>
      </c>
      <c r="F285" s="141" t="s">
        <v>97</v>
      </c>
      <c r="G285" s="157"/>
      <c r="H285" s="142">
        <v>1</v>
      </c>
      <c r="I285" s="222"/>
      <c r="J285" s="225"/>
    </row>
    <row r="286" spans="1:10" ht="15.75" x14ac:dyDescent="0.25">
      <c r="A286" s="5"/>
      <c r="B286" s="11"/>
      <c r="C286" s="326" t="s">
        <v>935</v>
      </c>
      <c r="D286" s="326"/>
      <c r="E286" s="326"/>
      <c r="F286" s="326"/>
      <c r="G286" s="326"/>
      <c r="H286" s="326"/>
      <c r="I286" s="326"/>
      <c r="J286" s="327"/>
    </row>
    <row r="287" spans="1:10" x14ac:dyDescent="0.25">
      <c r="A287" s="7"/>
      <c r="B287" s="171"/>
      <c r="C287" s="156"/>
      <c r="D287" s="140" t="s">
        <v>271</v>
      </c>
      <c r="E287" s="151" t="s">
        <v>272</v>
      </c>
      <c r="F287" s="141" t="s">
        <v>97</v>
      </c>
      <c r="G287" s="157"/>
      <c r="H287" s="142">
        <v>1</v>
      </c>
      <c r="I287" s="222"/>
      <c r="J287" s="225"/>
    </row>
    <row r="288" spans="1:10" ht="15.75" x14ac:dyDescent="0.25">
      <c r="A288" s="5"/>
      <c r="B288" s="11"/>
      <c r="C288" s="326" t="s">
        <v>936</v>
      </c>
      <c r="D288" s="326"/>
      <c r="E288" s="326"/>
      <c r="F288" s="326"/>
      <c r="G288" s="326"/>
      <c r="H288" s="326"/>
      <c r="I288" s="326"/>
      <c r="J288" s="327"/>
    </row>
    <row r="289" spans="1:10" ht="32.25" thickBot="1" x14ac:dyDescent="0.3">
      <c r="A289" s="7"/>
      <c r="B289" s="171"/>
      <c r="C289" s="50"/>
      <c r="D289" s="51" t="s">
        <v>273</v>
      </c>
      <c r="E289" s="106" t="s">
        <v>1440</v>
      </c>
      <c r="F289" s="52" t="s">
        <v>16</v>
      </c>
      <c r="G289" s="107"/>
      <c r="H289" s="45">
        <v>1</v>
      </c>
      <c r="I289" s="115"/>
      <c r="J289" s="216"/>
    </row>
    <row r="290" spans="1:10" ht="16.5" thickBot="1" x14ac:dyDescent="0.3">
      <c r="A290" s="3"/>
      <c r="B290" s="320" t="s">
        <v>937</v>
      </c>
      <c r="C290" s="321"/>
      <c r="D290" s="321"/>
      <c r="E290" s="321"/>
      <c r="F290" s="321"/>
      <c r="G290" s="321"/>
      <c r="H290" s="321"/>
      <c r="I290" s="321"/>
      <c r="J290" s="322"/>
    </row>
    <row r="291" spans="1:10" ht="15.75" x14ac:dyDescent="0.25">
      <c r="A291" s="5"/>
      <c r="B291" s="11"/>
      <c r="C291" s="318" t="s">
        <v>938</v>
      </c>
      <c r="D291" s="318"/>
      <c r="E291" s="318"/>
      <c r="F291" s="318"/>
      <c r="G291" s="318"/>
      <c r="H291" s="318"/>
      <c r="I291" s="318"/>
      <c r="J291" s="319"/>
    </row>
    <row r="292" spans="1:10" ht="47.25" x14ac:dyDescent="0.25">
      <c r="A292" s="7"/>
      <c r="B292" s="171"/>
      <c r="C292" s="173"/>
      <c r="D292" s="174" t="s">
        <v>274</v>
      </c>
      <c r="E292" s="151" t="s">
        <v>939</v>
      </c>
      <c r="F292" s="141" t="s">
        <v>14</v>
      </c>
      <c r="G292" s="157" t="s">
        <v>1441</v>
      </c>
      <c r="H292" s="142">
        <v>1</v>
      </c>
      <c r="I292" s="222"/>
      <c r="J292" s="225"/>
    </row>
    <row r="293" spans="1:10" ht="15.75" x14ac:dyDescent="0.25">
      <c r="A293" s="5"/>
      <c r="B293" s="11"/>
      <c r="C293" s="326" t="s">
        <v>940</v>
      </c>
      <c r="D293" s="326"/>
      <c r="E293" s="326"/>
      <c r="F293" s="326"/>
      <c r="G293" s="326"/>
      <c r="H293" s="326"/>
      <c r="I293" s="326"/>
      <c r="J293" s="327"/>
    </row>
    <row r="294" spans="1:10" ht="63" x14ac:dyDescent="0.25">
      <c r="A294" s="7"/>
      <c r="B294" s="175"/>
      <c r="C294" s="173"/>
      <c r="D294" s="83" t="s">
        <v>275</v>
      </c>
      <c r="E294" s="176" t="s">
        <v>276</v>
      </c>
      <c r="F294" s="84" t="s">
        <v>204</v>
      </c>
      <c r="G294" s="176" t="s">
        <v>277</v>
      </c>
      <c r="H294" s="86">
        <v>1</v>
      </c>
      <c r="I294" s="128"/>
      <c r="J294" s="227"/>
    </row>
    <row r="295" spans="1:10" x14ac:dyDescent="0.25">
      <c r="A295" s="7"/>
      <c r="B295" s="155"/>
      <c r="C295" s="160"/>
      <c r="D295" s="165" t="s">
        <v>278</v>
      </c>
      <c r="E295" s="166" t="s">
        <v>1442</v>
      </c>
      <c r="F295" s="167" t="s">
        <v>14</v>
      </c>
      <c r="G295" s="168"/>
      <c r="H295" s="169">
        <v>1</v>
      </c>
      <c r="I295" s="115"/>
      <c r="J295" s="216"/>
    </row>
    <row r="296" spans="1:10" ht="15.75" x14ac:dyDescent="0.25">
      <c r="A296" s="5"/>
      <c r="B296" s="11"/>
      <c r="C296" s="326" t="s">
        <v>941</v>
      </c>
      <c r="D296" s="326"/>
      <c r="E296" s="326"/>
      <c r="F296" s="326"/>
      <c r="G296" s="326"/>
      <c r="H296" s="326"/>
      <c r="I296" s="326"/>
      <c r="J296" s="327"/>
    </row>
    <row r="297" spans="1:10" x14ac:dyDescent="0.25">
      <c r="A297" s="7"/>
      <c r="B297" s="175"/>
      <c r="C297" s="173"/>
      <c r="D297" s="83" t="s">
        <v>279</v>
      </c>
      <c r="E297" s="176" t="s">
        <v>713</v>
      </c>
      <c r="F297" s="84" t="s">
        <v>32</v>
      </c>
      <c r="G297" s="176"/>
      <c r="H297" s="86">
        <v>5</v>
      </c>
      <c r="I297" s="128"/>
      <c r="J297" s="227"/>
    </row>
    <row r="298" spans="1:10" ht="19.5" thickBot="1" x14ac:dyDescent="0.3">
      <c r="A298" s="7"/>
      <c r="B298" s="161"/>
      <c r="C298" s="162"/>
      <c r="D298" s="89" t="s">
        <v>942</v>
      </c>
      <c r="E298" s="151" t="s">
        <v>673</v>
      </c>
      <c r="F298" s="90" t="s">
        <v>32</v>
      </c>
      <c r="G298" s="163"/>
      <c r="H298" s="92">
        <v>5</v>
      </c>
      <c r="I298" s="115"/>
      <c r="J298" s="216"/>
    </row>
    <row r="299" spans="1:10" ht="16.5" thickBot="1" x14ac:dyDescent="0.3">
      <c r="A299" s="3"/>
      <c r="B299" s="320" t="s">
        <v>943</v>
      </c>
      <c r="C299" s="321"/>
      <c r="D299" s="321"/>
      <c r="E299" s="321"/>
      <c r="F299" s="321"/>
      <c r="G299" s="321"/>
      <c r="H299" s="321"/>
      <c r="I299" s="321"/>
      <c r="J299" s="322"/>
    </row>
    <row r="300" spans="1:10" ht="15.75" x14ac:dyDescent="0.25">
      <c r="A300" s="5"/>
      <c r="B300" s="11"/>
      <c r="C300" s="318" t="s">
        <v>944</v>
      </c>
      <c r="D300" s="318"/>
      <c r="E300" s="318"/>
      <c r="F300" s="318"/>
      <c r="G300" s="318"/>
      <c r="H300" s="318"/>
      <c r="I300" s="318"/>
      <c r="J300" s="319"/>
    </row>
    <row r="301" spans="1:10" ht="95.25" thickBot="1" x14ac:dyDescent="0.3">
      <c r="A301" s="177"/>
      <c r="B301" s="100"/>
      <c r="C301" s="101"/>
      <c r="D301" s="102" t="s">
        <v>280</v>
      </c>
      <c r="E301" s="178" t="s">
        <v>281</v>
      </c>
      <c r="F301" s="103" t="s">
        <v>16</v>
      </c>
      <c r="G301" s="179" t="s">
        <v>282</v>
      </c>
      <c r="H301" s="105">
        <v>1</v>
      </c>
      <c r="I301" s="130"/>
      <c r="J301" s="228"/>
    </row>
    <row r="302" spans="1:10" x14ac:dyDescent="0.25">
      <c r="A302" s="180"/>
      <c r="B302" s="328"/>
      <c r="C302" s="328"/>
      <c r="D302" s="328"/>
      <c r="E302" s="328"/>
      <c r="F302" s="328"/>
      <c r="G302" s="328"/>
      <c r="H302" s="328"/>
      <c r="I302" s="328"/>
      <c r="J302" s="328"/>
    </row>
    <row r="303" spans="1:10" ht="19.5" thickBot="1" x14ac:dyDescent="0.3">
      <c r="B303" s="323" t="s">
        <v>945</v>
      </c>
      <c r="C303" s="324"/>
      <c r="D303" s="324"/>
      <c r="E303" s="324"/>
      <c r="F303" s="324"/>
      <c r="G303" s="324"/>
      <c r="H303" s="324"/>
      <c r="I303" s="324"/>
      <c r="J303" s="325"/>
    </row>
    <row r="304" spans="1:10" ht="16.5" thickBot="1" x14ac:dyDescent="0.3">
      <c r="A304" s="3"/>
      <c r="B304" s="320" t="s">
        <v>946</v>
      </c>
      <c r="C304" s="321"/>
      <c r="D304" s="321"/>
      <c r="E304" s="321"/>
      <c r="F304" s="321"/>
      <c r="G304" s="321"/>
      <c r="H304" s="321"/>
      <c r="I304" s="321"/>
      <c r="J304" s="322"/>
    </row>
    <row r="305" spans="1:10" ht="15.75" x14ac:dyDescent="0.25">
      <c r="A305" s="5"/>
      <c r="B305" s="11"/>
      <c r="C305" s="318" t="s">
        <v>947</v>
      </c>
      <c r="D305" s="318"/>
      <c r="E305" s="318"/>
      <c r="F305" s="318"/>
      <c r="G305" s="318"/>
      <c r="H305" s="318"/>
      <c r="I305" s="318"/>
      <c r="J305" s="319"/>
    </row>
    <row r="306" spans="1:10" ht="31.5" x14ac:dyDescent="0.25">
      <c r="A306" s="7"/>
      <c r="B306" s="61"/>
      <c r="C306" s="50"/>
      <c r="D306" s="51" t="s">
        <v>283</v>
      </c>
      <c r="E306" s="106" t="s">
        <v>948</v>
      </c>
      <c r="F306" s="52" t="s">
        <v>200</v>
      </c>
      <c r="G306" s="107"/>
      <c r="H306" s="45">
        <v>1</v>
      </c>
      <c r="I306" s="115"/>
      <c r="J306" s="216"/>
    </row>
    <row r="307" spans="1:10" ht="63" x14ac:dyDescent="0.25">
      <c r="A307" s="181"/>
      <c r="B307" s="182"/>
      <c r="C307" s="183"/>
      <c r="D307" s="184" t="s">
        <v>284</v>
      </c>
      <c r="E307" s="185" t="s">
        <v>714</v>
      </c>
      <c r="F307" s="186" t="s">
        <v>200</v>
      </c>
      <c r="G307" s="111" t="s">
        <v>285</v>
      </c>
      <c r="H307" s="142">
        <v>1</v>
      </c>
      <c r="I307" s="275"/>
      <c r="J307" s="276"/>
    </row>
    <row r="308" spans="1:10" ht="15.75" x14ac:dyDescent="0.25">
      <c r="A308" s="5"/>
      <c r="B308" s="11"/>
      <c r="C308" s="326" t="s">
        <v>949</v>
      </c>
      <c r="D308" s="326"/>
      <c r="E308" s="326"/>
      <c r="F308" s="326"/>
      <c r="G308" s="326"/>
      <c r="H308" s="326"/>
      <c r="I308" s="326"/>
      <c r="J308" s="327"/>
    </row>
    <row r="309" spans="1:10" ht="47.25" x14ac:dyDescent="0.25">
      <c r="A309" s="7"/>
      <c r="B309" s="61"/>
      <c r="C309" s="50"/>
      <c r="D309" s="51" t="s">
        <v>286</v>
      </c>
      <c r="E309" s="106" t="s">
        <v>287</v>
      </c>
      <c r="F309" s="52" t="s">
        <v>16</v>
      </c>
      <c r="G309" s="107" t="s">
        <v>1443</v>
      </c>
      <c r="H309" s="45">
        <v>1</v>
      </c>
      <c r="I309" s="115"/>
      <c r="J309" s="216"/>
    </row>
    <row r="310" spans="1:10" x14ac:dyDescent="0.25">
      <c r="B310" s="62"/>
      <c r="C310" s="138"/>
      <c r="D310" s="51" t="s">
        <v>288</v>
      </c>
      <c r="E310" s="71" t="s">
        <v>658</v>
      </c>
      <c r="F310" s="52" t="s">
        <v>20</v>
      </c>
      <c r="G310" s="113"/>
      <c r="H310" s="45">
        <v>1</v>
      </c>
      <c r="I310" s="115"/>
      <c r="J310" s="217"/>
    </row>
    <row r="311" spans="1:10" x14ac:dyDescent="0.25">
      <c r="A311" s="7"/>
      <c r="B311" s="61"/>
      <c r="C311" s="50"/>
      <c r="D311" s="51" t="s">
        <v>289</v>
      </c>
      <c r="E311" s="106" t="s">
        <v>685</v>
      </c>
      <c r="F311" s="52" t="s">
        <v>950</v>
      </c>
      <c r="G311" s="107"/>
      <c r="H311" s="45">
        <v>1</v>
      </c>
      <c r="I311" s="115"/>
      <c r="J311" s="216"/>
    </row>
    <row r="312" spans="1:10" x14ac:dyDescent="0.25">
      <c r="B312" s="62"/>
      <c r="C312" s="138"/>
      <c r="D312" s="51" t="s">
        <v>290</v>
      </c>
      <c r="E312" s="71" t="s">
        <v>291</v>
      </c>
      <c r="F312" s="52" t="s">
        <v>200</v>
      </c>
      <c r="G312" s="113"/>
      <c r="H312" s="45">
        <v>1</v>
      </c>
      <c r="I312" s="218"/>
      <c r="J312" s="217"/>
    </row>
    <row r="313" spans="1:10" x14ac:dyDescent="0.25">
      <c r="B313" s="41"/>
      <c r="C313" s="139"/>
      <c r="D313" s="51" t="s">
        <v>746</v>
      </c>
      <c r="E313" s="43" t="s">
        <v>659</v>
      </c>
      <c r="F313" s="90" t="s">
        <v>200</v>
      </c>
      <c r="G313" s="113"/>
      <c r="H313" s="92">
        <v>1</v>
      </c>
      <c r="I313" s="274"/>
      <c r="J313" s="220"/>
    </row>
    <row r="314" spans="1:10" x14ac:dyDescent="0.25">
      <c r="B314" s="146"/>
      <c r="C314" s="138"/>
      <c r="D314" s="51" t="s">
        <v>747</v>
      </c>
      <c r="E314" s="71" t="s">
        <v>701</v>
      </c>
      <c r="F314" s="52" t="s">
        <v>32</v>
      </c>
      <c r="G314" s="112"/>
      <c r="H314" s="45">
        <v>1</v>
      </c>
      <c r="I314" s="218"/>
      <c r="J314" s="217"/>
    </row>
    <row r="315" spans="1:10" ht="15.75" x14ac:dyDescent="0.25">
      <c r="A315" s="5"/>
      <c r="B315" s="11"/>
      <c r="C315" s="326" t="s">
        <v>951</v>
      </c>
      <c r="D315" s="326"/>
      <c r="E315" s="326"/>
      <c r="F315" s="326"/>
      <c r="G315" s="326"/>
      <c r="H315" s="326"/>
      <c r="I315" s="326"/>
      <c r="J315" s="327"/>
    </row>
    <row r="316" spans="1:10" ht="32.25" thickBot="1" x14ac:dyDescent="0.3">
      <c r="A316" s="7"/>
      <c r="B316" s="61"/>
      <c r="C316" s="50"/>
      <c r="D316" s="51" t="s">
        <v>292</v>
      </c>
      <c r="E316" s="106" t="s">
        <v>748</v>
      </c>
      <c r="F316" s="52" t="s">
        <v>209</v>
      </c>
      <c r="G316" s="107"/>
      <c r="H316" s="45">
        <v>1</v>
      </c>
      <c r="I316" s="115"/>
      <c r="J316" s="216"/>
    </row>
    <row r="317" spans="1:10" ht="16.5" thickBot="1" x14ac:dyDescent="0.3">
      <c r="A317" s="3"/>
      <c r="B317" s="320" t="s">
        <v>952</v>
      </c>
      <c r="C317" s="321"/>
      <c r="D317" s="321"/>
      <c r="E317" s="321"/>
      <c r="F317" s="321"/>
      <c r="G317" s="321"/>
      <c r="H317" s="321"/>
      <c r="I317" s="321"/>
      <c r="J317" s="322"/>
    </row>
    <row r="318" spans="1:10" ht="15.75" x14ac:dyDescent="0.25">
      <c r="A318" s="5"/>
      <c r="B318" s="11"/>
      <c r="C318" s="326" t="s">
        <v>953</v>
      </c>
      <c r="D318" s="326"/>
      <c r="E318" s="326"/>
      <c r="F318" s="326"/>
      <c r="G318" s="326"/>
      <c r="H318" s="326"/>
      <c r="I318" s="326"/>
      <c r="J318" s="327"/>
    </row>
    <row r="319" spans="1:10" ht="47.25" x14ac:dyDescent="0.25">
      <c r="A319" s="7"/>
      <c r="B319" s="61"/>
      <c r="C319" s="50"/>
      <c r="D319" s="51" t="s">
        <v>293</v>
      </c>
      <c r="E319" s="106" t="s">
        <v>954</v>
      </c>
      <c r="F319" s="52" t="s">
        <v>204</v>
      </c>
      <c r="G319" s="107"/>
      <c r="H319" s="45">
        <v>1</v>
      </c>
      <c r="I319" s="115"/>
      <c r="J319" s="216"/>
    </row>
    <row r="320" spans="1:10" x14ac:dyDescent="0.25">
      <c r="B320" s="62"/>
      <c r="C320" s="138"/>
      <c r="D320" s="51" t="s">
        <v>294</v>
      </c>
      <c r="E320" s="71" t="s">
        <v>295</v>
      </c>
      <c r="F320" s="52" t="s">
        <v>200</v>
      </c>
      <c r="G320" s="113"/>
      <c r="H320" s="45">
        <v>1</v>
      </c>
      <c r="I320" s="115"/>
      <c r="J320" s="217"/>
    </row>
    <row r="321" spans="1:10" x14ac:dyDescent="0.25">
      <c r="A321" s="7"/>
      <c r="B321" s="61"/>
      <c r="C321" s="50"/>
      <c r="D321" s="51" t="s">
        <v>296</v>
      </c>
      <c r="E321" s="106" t="s">
        <v>715</v>
      </c>
      <c r="F321" s="52" t="s">
        <v>200</v>
      </c>
      <c r="G321" s="107"/>
      <c r="H321" s="45">
        <v>1</v>
      </c>
      <c r="I321" s="115"/>
      <c r="J321" s="216"/>
    </row>
    <row r="322" spans="1:10" x14ac:dyDescent="0.25">
      <c r="B322" s="62"/>
      <c r="C322" s="138"/>
      <c r="D322" s="51" t="s">
        <v>297</v>
      </c>
      <c r="E322" s="71" t="s">
        <v>298</v>
      </c>
      <c r="F322" s="52" t="s">
        <v>200</v>
      </c>
      <c r="G322" s="113"/>
      <c r="H322" s="45">
        <v>1</v>
      </c>
      <c r="I322" s="218"/>
      <c r="J322" s="217"/>
    </row>
    <row r="323" spans="1:10" ht="31.5" x14ac:dyDescent="0.25">
      <c r="B323" s="41"/>
      <c r="C323" s="139"/>
      <c r="D323" s="51" t="s">
        <v>299</v>
      </c>
      <c r="E323" s="43" t="s">
        <v>955</v>
      </c>
      <c r="F323" s="90" t="s">
        <v>204</v>
      </c>
      <c r="G323" s="113"/>
      <c r="H323" s="92">
        <v>1</v>
      </c>
      <c r="I323" s="274"/>
      <c r="J323" s="220"/>
    </row>
    <row r="324" spans="1:10" ht="31.5" x14ac:dyDescent="0.25">
      <c r="B324" s="146"/>
      <c r="C324" s="138"/>
      <c r="D324" s="51" t="s">
        <v>749</v>
      </c>
      <c r="E324" s="71" t="s">
        <v>956</v>
      </c>
      <c r="F324" s="52" t="s">
        <v>200</v>
      </c>
      <c r="G324" s="112"/>
      <c r="H324" s="45">
        <v>1</v>
      </c>
      <c r="I324" s="218"/>
      <c r="J324" s="217"/>
    </row>
    <row r="325" spans="1:10" ht="15.75" x14ac:dyDescent="0.25">
      <c r="A325" s="5"/>
      <c r="B325" s="11"/>
      <c r="C325" s="326" t="s">
        <v>957</v>
      </c>
      <c r="D325" s="326"/>
      <c r="E325" s="326"/>
      <c r="F325" s="326"/>
      <c r="G325" s="326"/>
      <c r="H325" s="326"/>
      <c r="I325" s="326"/>
      <c r="J325" s="327"/>
    </row>
    <row r="326" spans="1:10" ht="31.5" x14ac:dyDescent="0.25">
      <c r="A326" s="7"/>
      <c r="B326" s="61"/>
      <c r="C326" s="50"/>
      <c r="D326" s="51" t="s">
        <v>300</v>
      </c>
      <c r="E326" s="106" t="s">
        <v>958</v>
      </c>
      <c r="F326" s="52" t="s">
        <v>368</v>
      </c>
      <c r="G326" s="107"/>
      <c r="H326" s="45">
        <v>1</v>
      </c>
      <c r="I326" s="115"/>
      <c r="J326" s="216"/>
    </row>
    <row r="327" spans="1:10" ht="31.5" x14ac:dyDescent="0.25">
      <c r="B327" s="62"/>
      <c r="C327" s="138"/>
      <c r="D327" s="51" t="s">
        <v>301</v>
      </c>
      <c r="E327" s="71" t="s">
        <v>959</v>
      </c>
      <c r="F327" s="52" t="s">
        <v>368</v>
      </c>
      <c r="G327" s="113" t="s">
        <v>1444</v>
      </c>
      <c r="H327" s="45">
        <v>1</v>
      </c>
      <c r="I327" s="115"/>
      <c r="J327" s="217"/>
    </row>
    <row r="328" spans="1:10" ht="32.25" thickBot="1" x14ac:dyDescent="0.3">
      <c r="A328" s="7"/>
      <c r="B328" s="61"/>
      <c r="C328" s="50"/>
      <c r="D328" s="51" t="s">
        <v>775</v>
      </c>
      <c r="E328" s="106" t="s">
        <v>1313</v>
      </c>
      <c r="F328" s="52" t="s">
        <v>222</v>
      </c>
      <c r="G328" s="107" t="s">
        <v>1445</v>
      </c>
      <c r="H328" s="45">
        <v>1</v>
      </c>
      <c r="I328" s="115"/>
      <c r="J328" s="216"/>
    </row>
    <row r="329" spans="1:10" ht="16.5" thickBot="1" x14ac:dyDescent="0.3">
      <c r="A329" s="3"/>
      <c r="B329" s="320" t="s">
        <v>960</v>
      </c>
      <c r="C329" s="321"/>
      <c r="D329" s="321"/>
      <c r="E329" s="321"/>
      <c r="F329" s="321"/>
      <c r="G329" s="321"/>
      <c r="H329" s="321"/>
      <c r="I329" s="321"/>
      <c r="J329" s="322"/>
    </row>
    <row r="330" spans="1:10" ht="15.75" x14ac:dyDescent="0.25">
      <c r="A330" s="5"/>
      <c r="B330" s="11"/>
      <c r="C330" s="326" t="s">
        <v>961</v>
      </c>
      <c r="D330" s="326"/>
      <c r="E330" s="326"/>
      <c r="F330" s="326"/>
      <c r="G330" s="326"/>
      <c r="H330" s="326"/>
      <c r="I330" s="326"/>
      <c r="J330" s="327"/>
    </row>
    <row r="331" spans="1:10" ht="63" x14ac:dyDescent="0.25">
      <c r="A331" s="7"/>
      <c r="B331" s="187"/>
      <c r="C331" s="50"/>
      <c r="D331" s="51" t="s">
        <v>302</v>
      </c>
      <c r="E331" s="106" t="s">
        <v>303</v>
      </c>
      <c r="F331" s="52" t="s">
        <v>204</v>
      </c>
      <c r="G331" s="107" t="s">
        <v>304</v>
      </c>
      <c r="H331" s="45">
        <v>1</v>
      </c>
      <c r="I331" s="115"/>
      <c r="J331" s="216"/>
    </row>
    <row r="332" spans="1:10" ht="15.75" x14ac:dyDescent="0.25">
      <c r="A332" s="5"/>
      <c r="B332" s="154"/>
      <c r="C332" s="326" t="s">
        <v>962</v>
      </c>
      <c r="D332" s="326"/>
      <c r="E332" s="326"/>
      <c r="F332" s="326"/>
      <c r="G332" s="326"/>
      <c r="H332" s="326"/>
      <c r="I332" s="326"/>
      <c r="J332" s="327"/>
    </row>
    <row r="333" spans="1:10" x14ac:dyDescent="0.25">
      <c r="A333" s="7"/>
      <c r="B333" s="61"/>
      <c r="C333" s="50"/>
      <c r="D333" s="51" t="s">
        <v>305</v>
      </c>
      <c r="E333" s="106" t="s">
        <v>1446</v>
      </c>
      <c r="F333" s="52" t="s">
        <v>204</v>
      </c>
      <c r="G333" s="107"/>
      <c r="H333" s="45">
        <v>1</v>
      </c>
      <c r="I333" s="115"/>
      <c r="J333" s="216"/>
    </row>
    <row r="334" spans="1:10" x14ac:dyDescent="0.25">
      <c r="B334" s="62"/>
      <c r="C334" s="138"/>
      <c r="D334" s="51" t="s">
        <v>306</v>
      </c>
      <c r="E334" s="71" t="s">
        <v>307</v>
      </c>
      <c r="F334" s="52" t="s">
        <v>204</v>
      </c>
      <c r="G334" s="113"/>
      <c r="H334" s="45">
        <v>1</v>
      </c>
      <c r="I334" s="115"/>
      <c r="J334" s="217"/>
    </row>
    <row r="335" spans="1:10" x14ac:dyDescent="0.25">
      <c r="A335" s="7"/>
      <c r="B335" s="61"/>
      <c r="C335" s="50"/>
      <c r="D335" s="51" t="s">
        <v>308</v>
      </c>
      <c r="E335" s="106" t="s">
        <v>309</v>
      </c>
      <c r="F335" s="52" t="s">
        <v>16</v>
      </c>
      <c r="G335" s="107"/>
      <c r="H335" s="45">
        <v>1</v>
      </c>
      <c r="I335" s="115"/>
      <c r="J335" s="216"/>
    </row>
    <row r="336" spans="1:10" x14ac:dyDescent="0.25">
      <c r="B336" s="62"/>
      <c r="C336" s="138"/>
      <c r="D336" s="51" t="s">
        <v>310</v>
      </c>
      <c r="E336" s="71" t="s">
        <v>311</v>
      </c>
      <c r="F336" s="52" t="s">
        <v>200</v>
      </c>
      <c r="G336" s="113"/>
      <c r="H336" s="45">
        <v>1</v>
      </c>
      <c r="I336" s="218"/>
      <c r="J336" s="217"/>
    </row>
    <row r="337" spans="1:10" ht="47.25" x14ac:dyDescent="0.25">
      <c r="B337" s="41"/>
      <c r="C337" s="139"/>
      <c r="D337" s="51" t="s">
        <v>312</v>
      </c>
      <c r="E337" s="43" t="s">
        <v>313</v>
      </c>
      <c r="F337" s="90" t="s">
        <v>16</v>
      </c>
      <c r="G337" s="113" t="s">
        <v>1447</v>
      </c>
      <c r="H337" s="92">
        <v>1</v>
      </c>
      <c r="I337" s="274"/>
      <c r="J337" s="220"/>
    </row>
    <row r="338" spans="1:10" ht="47.25" x14ac:dyDescent="0.25">
      <c r="B338" s="41"/>
      <c r="C338" s="138"/>
      <c r="D338" s="51" t="s">
        <v>314</v>
      </c>
      <c r="E338" s="71" t="s">
        <v>315</v>
      </c>
      <c r="F338" s="52" t="s">
        <v>200</v>
      </c>
      <c r="G338" s="112" t="s">
        <v>1448</v>
      </c>
      <c r="H338" s="45">
        <v>1</v>
      </c>
      <c r="I338" s="218"/>
      <c r="J338" s="217"/>
    </row>
    <row r="339" spans="1:10" ht="31.5" x14ac:dyDescent="0.25">
      <c r="B339" s="41"/>
      <c r="C339" s="139"/>
      <c r="D339" s="51" t="s">
        <v>963</v>
      </c>
      <c r="E339" s="43" t="s">
        <v>783</v>
      </c>
      <c r="F339" s="90" t="s">
        <v>200</v>
      </c>
      <c r="G339" s="113" t="s">
        <v>1449</v>
      </c>
      <c r="H339" s="92">
        <v>1</v>
      </c>
      <c r="I339" s="274"/>
      <c r="J339" s="220"/>
    </row>
    <row r="340" spans="1:10" ht="15.75" x14ac:dyDescent="0.25">
      <c r="A340" s="5"/>
      <c r="B340" s="154"/>
      <c r="C340" s="326" t="s">
        <v>964</v>
      </c>
      <c r="D340" s="326"/>
      <c r="E340" s="326"/>
      <c r="F340" s="326"/>
      <c r="G340" s="326"/>
      <c r="H340" s="326"/>
      <c r="I340" s="326"/>
      <c r="J340" s="327"/>
    </row>
    <row r="341" spans="1:10" x14ac:dyDescent="0.25">
      <c r="A341" s="7"/>
      <c r="B341" s="61"/>
      <c r="C341" s="50"/>
      <c r="D341" s="51" t="s">
        <v>316</v>
      </c>
      <c r="E341" s="106" t="s">
        <v>770</v>
      </c>
      <c r="F341" s="52" t="s">
        <v>204</v>
      </c>
      <c r="G341" s="302"/>
      <c r="H341" s="45">
        <v>1</v>
      </c>
      <c r="I341" s="115"/>
      <c r="J341" s="216"/>
    </row>
    <row r="342" spans="1:10" ht="15.75" x14ac:dyDescent="0.25">
      <c r="A342" s="5"/>
      <c r="B342" s="154"/>
      <c r="C342" s="326" t="s">
        <v>965</v>
      </c>
      <c r="D342" s="326"/>
      <c r="E342" s="326"/>
      <c r="F342" s="326"/>
      <c r="G342" s="326"/>
      <c r="H342" s="326"/>
      <c r="I342" s="326"/>
      <c r="J342" s="327"/>
    </row>
    <row r="343" spans="1:10" ht="79.5" thickBot="1" x14ac:dyDescent="0.3">
      <c r="A343" s="7"/>
      <c r="B343" s="61"/>
      <c r="C343" s="50"/>
      <c r="D343" s="51" t="s">
        <v>966</v>
      </c>
      <c r="E343" s="106" t="s">
        <v>1314</v>
      </c>
      <c r="F343" s="52"/>
      <c r="G343" s="107" t="s">
        <v>774</v>
      </c>
      <c r="H343" s="45">
        <v>1</v>
      </c>
      <c r="I343" s="115"/>
      <c r="J343" s="216"/>
    </row>
    <row r="344" spans="1:10" ht="16.5" thickBot="1" x14ac:dyDescent="0.3">
      <c r="A344" s="3"/>
      <c r="B344" s="320" t="s">
        <v>967</v>
      </c>
      <c r="C344" s="321"/>
      <c r="D344" s="321"/>
      <c r="E344" s="321"/>
      <c r="F344" s="321"/>
      <c r="G344" s="321"/>
      <c r="H344" s="321"/>
      <c r="I344" s="321"/>
      <c r="J344" s="322"/>
    </row>
    <row r="345" spans="1:10" ht="15.75" x14ac:dyDescent="0.25">
      <c r="A345" s="5"/>
      <c r="B345" s="11"/>
      <c r="C345" s="326" t="s">
        <v>968</v>
      </c>
      <c r="D345" s="326"/>
      <c r="E345" s="326"/>
      <c r="F345" s="326"/>
      <c r="G345" s="326"/>
      <c r="H345" s="326"/>
      <c r="I345" s="326"/>
      <c r="J345" s="327"/>
    </row>
    <row r="346" spans="1:10" ht="63" x14ac:dyDescent="0.25">
      <c r="A346" s="7"/>
      <c r="B346" s="97"/>
      <c r="C346" s="98"/>
      <c r="D346" s="51" t="s">
        <v>317</v>
      </c>
      <c r="E346" s="106" t="s">
        <v>761</v>
      </c>
      <c r="F346" s="52" t="s">
        <v>200</v>
      </c>
      <c r="G346" s="107" t="s">
        <v>0</v>
      </c>
      <c r="H346" s="45">
        <v>1</v>
      </c>
      <c r="I346" s="115"/>
      <c r="J346" s="216"/>
    </row>
    <row r="347" spans="1:10" ht="94.5" x14ac:dyDescent="0.25">
      <c r="A347" s="7"/>
      <c r="B347" s="155"/>
      <c r="C347" s="50"/>
      <c r="D347" s="51" t="s">
        <v>969</v>
      </c>
      <c r="E347" s="106" t="s">
        <v>970</v>
      </c>
      <c r="F347" s="52" t="s">
        <v>16</v>
      </c>
      <c r="G347" s="107" t="s">
        <v>971</v>
      </c>
      <c r="H347" s="45">
        <v>1</v>
      </c>
      <c r="I347" s="115"/>
      <c r="J347" s="216"/>
    </row>
    <row r="348" spans="1:10" ht="15.75" x14ac:dyDescent="0.25">
      <c r="A348" s="5"/>
      <c r="B348" s="11"/>
      <c r="C348" s="326" t="s">
        <v>972</v>
      </c>
      <c r="D348" s="326"/>
      <c r="E348" s="326"/>
      <c r="F348" s="326"/>
      <c r="G348" s="326"/>
      <c r="H348" s="326"/>
      <c r="I348" s="326"/>
      <c r="J348" s="327"/>
    </row>
    <row r="349" spans="1:10" ht="31.5" x14ac:dyDescent="0.25">
      <c r="A349" s="7"/>
      <c r="B349" s="97"/>
      <c r="C349" s="98"/>
      <c r="D349" s="51" t="s">
        <v>973</v>
      </c>
      <c r="E349" s="106" t="s">
        <v>974</v>
      </c>
      <c r="F349" s="52" t="s">
        <v>16</v>
      </c>
      <c r="G349" s="107"/>
      <c r="H349" s="45">
        <v>1</v>
      </c>
      <c r="I349" s="115"/>
      <c r="J349" s="216"/>
    </row>
    <row r="350" spans="1:10" x14ac:dyDescent="0.25">
      <c r="A350" s="7"/>
      <c r="B350" s="187"/>
      <c r="C350" s="156"/>
      <c r="D350" s="51" t="s">
        <v>318</v>
      </c>
      <c r="E350" s="106" t="s">
        <v>320</v>
      </c>
      <c r="F350" s="52" t="s">
        <v>200</v>
      </c>
      <c r="G350" s="107"/>
      <c r="H350" s="45">
        <v>1</v>
      </c>
      <c r="I350" s="115"/>
      <c r="J350" s="216"/>
    </row>
    <row r="351" spans="1:10" ht="31.5" x14ac:dyDescent="0.25">
      <c r="A351" s="7"/>
      <c r="B351" s="161"/>
      <c r="C351" s="162"/>
      <c r="D351" s="51" t="s">
        <v>975</v>
      </c>
      <c r="E351" s="106" t="s">
        <v>662</v>
      </c>
      <c r="F351" s="52" t="s">
        <v>16</v>
      </c>
      <c r="G351" s="107"/>
      <c r="H351" s="45">
        <v>1</v>
      </c>
      <c r="I351" s="115"/>
      <c r="J351" s="216"/>
    </row>
    <row r="352" spans="1:10" ht="15.75" x14ac:dyDescent="0.25">
      <c r="A352" s="5"/>
      <c r="B352" s="11"/>
      <c r="C352" s="326" t="s">
        <v>976</v>
      </c>
      <c r="D352" s="326"/>
      <c r="E352" s="326"/>
      <c r="F352" s="326"/>
      <c r="G352" s="326"/>
      <c r="H352" s="326"/>
      <c r="I352" s="326"/>
      <c r="J352" s="327"/>
    </row>
    <row r="353" spans="1:10" ht="47.25" x14ac:dyDescent="0.25">
      <c r="A353" s="7"/>
      <c r="B353" s="97"/>
      <c r="C353" s="98"/>
      <c r="D353" s="51" t="s">
        <v>319</v>
      </c>
      <c r="E353" s="106" t="s">
        <v>977</v>
      </c>
      <c r="F353" s="52" t="s">
        <v>204</v>
      </c>
      <c r="G353" s="107" t="s">
        <v>322</v>
      </c>
      <c r="H353" s="45">
        <v>1</v>
      </c>
      <c r="I353" s="115"/>
      <c r="J353" s="216"/>
    </row>
    <row r="354" spans="1:10" ht="15.75" x14ac:dyDescent="0.25">
      <c r="A354" s="5"/>
      <c r="B354" s="11"/>
      <c r="C354" s="326" t="s">
        <v>978</v>
      </c>
      <c r="D354" s="326"/>
      <c r="E354" s="326"/>
      <c r="F354" s="326"/>
      <c r="G354" s="326"/>
      <c r="H354" s="326"/>
      <c r="I354" s="326"/>
      <c r="J354" s="327"/>
    </row>
    <row r="355" spans="1:10" ht="63" x14ac:dyDescent="0.25">
      <c r="A355" s="7"/>
      <c r="B355" s="97"/>
      <c r="C355" s="98"/>
      <c r="D355" s="51" t="s">
        <v>321</v>
      </c>
      <c r="E355" s="106" t="s">
        <v>323</v>
      </c>
      <c r="F355" s="52" t="s">
        <v>204</v>
      </c>
      <c r="G355" s="107" t="s">
        <v>324</v>
      </c>
      <c r="H355" s="45">
        <v>1</v>
      </c>
      <c r="I355" s="115"/>
      <c r="J355" s="216"/>
    </row>
    <row r="356" spans="1:10" ht="95.25" thickBot="1" x14ac:dyDescent="0.3">
      <c r="A356" s="7"/>
      <c r="B356" s="187"/>
      <c r="C356" s="156"/>
      <c r="D356" s="51" t="s">
        <v>979</v>
      </c>
      <c r="E356" s="106" t="s">
        <v>325</v>
      </c>
      <c r="F356" s="52" t="s">
        <v>204</v>
      </c>
      <c r="G356" s="107" t="s">
        <v>980</v>
      </c>
      <c r="H356" s="45">
        <v>1</v>
      </c>
      <c r="I356" s="115"/>
      <c r="J356" s="216"/>
    </row>
    <row r="357" spans="1:10" ht="16.5" thickBot="1" x14ac:dyDescent="0.3">
      <c r="A357" s="3"/>
      <c r="B357" s="320" t="s">
        <v>981</v>
      </c>
      <c r="C357" s="321"/>
      <c r="D357" s="321"/>
      <c r="E357" s="321"/>
      <c r="F357" s="321"/>
      <c r="G357" s="321"/>
      <c r="H357" s="321"/>
      <c r="I357" s="321"/>
      <c r="J357" s="322"/>
    </row>
    <row r="358" spans="1:10" ht="15.75" x14ac:dyDescent="0.25">
      <c r="A358" s="5"/>
      <c r="B358" s="11"/>
      <c r="C358" s="326" t="s">
        <v>982</v>
      </c>
      <c r="D358" s="326"/>
      <c r="E358" s="326"/>
      <c r="F358" s="326"/>
      <c r="G358" s="326"/>
      <c r="H358" s="326"/>
      <c r="I358" s="326"/>
      <c r="J358" s="327"/>
    </row>
    <row r="359" spans="1:10" ht="47.25" x14ac:dyDescent="0.25">
      <c r="A359" s="7"/>
      <c r="B359" s="97"/>
      <c r="C359" s="98"/>
      <c r="D359" s="51" t="s">
        <v>326</v>
      </c>
      <c r="E359" s="106" t="s">
        <v>750</v>
      </c>
      <c r="F359" s="52" t="s">
        <v>209</v>
      </c>
      <c r="G359" s="107" t="s">
        <v>327</v>
      </c>
      <c r="H359" s="45">
        <v>1</v>
      </c>
      <c r="I359" s="115"/>
      <c r="J359" s="216"/>
    </row>
    <row r="360" spans="1:10" ht="15.75" x14ac:dyDescent="0.25">
      <c r="A360" s="5"/>
      <c r="B360" s="11"/>
      <c r="C360" s="326" t="s">
        <v>983</v>
      </c>
      <c r="D360" s="326"/>
      <c r="E360" s="326"/>
      <c r="F360" s="326"/>
      <c r="G360" s="326"/>
      <c r="H360" s="326"/>
      <c r="I360" s="326"/>
      <c r="J360" s="327"/>
    </row>
    <row r="361" spans="1:10" ht="32.25" thickBot="1" x14ac:dyDescent="0.3">
      <c r="A361" s="7"/>
      <c r="B361" s="97"/>
      <c r="C361" s="98"/>
      <c r="D361" s="51" t="s">
        <v>328</v>
      </c>
      <c r="E361" s="106" t="s">
        <v>751</v>
      </c>
      <c r="F361" s="52" t="s">
        <v>209</v>
      </c>
      <c r="G361" s="107"/>
      <c r="H361" s="45">
        <v>1</v>
      </c>
      <c r="I361" s="115"/>
      <c r="J361" s="216"/>
    </row>
    <row r="362" spans="1:10" ht="16.5" thickBot="1" x14ac:dyDescent="0.3">
      <c r="A362" s="3"/>
      <c r="B362" s="320" t="s">
        <v>984</v>
      </c>
      <c r="C362" s="321"/>
      <c r="D362" s="321"/>
      <c r="E362" s="321"/>
      <c r="F362" s="321"/>
      <c r="G362" s="321"/>
      <c r="H362" s="321"/>
      <c r="I362" s="321"/>
      <c r="J362" s="322"/>
    </row>
    <row r="363" spans="1:10" ht="15.75" x14ac:dyDescent="0.25">
      <c r="A363" s="5"/>
      <c r="B363" s="11"/>
      <c r="C363" s="326" t="s">
        <v>985</v>
      </c>
      <c r="D363" s="326"/>
      <c r="E363" s="326"/>
      <c r="F363" s="326"/>
      <c r="G363" s="326"/>
      <c r="H363" s="326"/>
      <c r="I363" s="326"/>
      <c r="J363" s="327"/>
    </row>
    <row r="364" spans="1:10" x14ac:dyDescent="0.25">
      <c r="A364" s="7"/>
      <c r="B364" s="97"/>
      <c r="C364" s="98"/>
      <c r="D364" s="51" t="s">
        <v>329</v>
      </c>
      <c r="E364" s="106" t="s">
        <v>667</v>
      </c>
      <c r="F364" s="52" t="s">
        <v>200</v>
      </c>
      <c r="G364" s="107"/>
      <c r="H364" s="45">
        <v>1</v>
      </c>
      <c r="I364" s="115"/>
      <c r="J364" s="216"/>
    </row>
    <row r="365" spans="1:10" ht="15.75" x14ac:dyDescent="0.25">
      <c r="A365" s="5"/>
      <c r="B365" s="154"/>
      <c r="C365" s="326" t="s">
        <v>986</v>
      </c>
      <c r="D365" s="326"/>
      <c r="E365" s="326"/>
      <c r="F365" s="326"/>
      <c r="G365" s="326"/>
      <c r="H365" s="326"/>
      <c r="I365" s="326"/>
      <c r="J365" s="327"/>
    </row>
    <row r="366" spans="1:10" ht="31.5" x14ac:dyDescent="0.25">
      <c r="A366" s="7"/>
      <c r="B366" s="61"/>
      <c r="C366" s="50"/>
      <c r="D366" s="51" t="s">
        <v>330</v>
      </c>
      <c r="E366" s="106" t="s">
        <v>668</v>
      </c>
      <c r="F366" s="52" t="s">
        <v>200</v>
      </c>
      <c r="G366" s="107" t="s">
        <v>1450</v>
      </c>
      <c r="H366" s="45">
        <v>1</v>
      </c>
      <c r="I366" s="115"/>
      <c r="J366" s="216"/>
    </row>
    <row r="367" spans="1:10" ht="47.25" x14ac:dyDescent="0.25">
      <c r="B367" s="62"/>
      <c r="C367" s="138"/>
      <c r="D367" s="51" t="s">
        <v>331</v>
      </c>
      <c r="E367" s="71" t="s">
        <v>669</v>
      </c>
      <c r="F367" s="52" t="s">
        <v>204</v>
      </c>
      <c r="G367" s="113" t="s">
        <v>1451</v>
      </c>
      <c r="H367" s="45">
        <v>1</v>
      </c>
      <c r="I367" s="115"/>
      <c r="J367" s="217"/>
    </row>
    <row r="368" spans="1:10" x14ac:dyDescent="0.25">
      <c r="A368" s="7"/>
      <c r="B368" s="61"/>
      <c r="C368" s="50"/>
      <c r="D368" s="51" t="s">
        <v>332</v>
      </c>
      <c r="E368" s="106" t="s">
        <v>727</v>
      </c>
      <c r="F368" s="52" t="s">
        <v>200</v>
      </c>
      <c r="G368" s="107"/>
      <c r="H368" s="45">
        <v>1</v>
      </c>
      <c r="I368" s="115"/>
      <c r="J368" s="216"/>
    </row>
    <row r="369" spans="1:10" ht="19.5" thickBot="1" x14ac:dyDescent="0.3">
      <c r="B369" s="62"/>
      <c r="C369" s="138"/>
      <c r="D369" s="51" t="s">
        <v>333</v>
      </c>
      <c r="E369" s="71" t="s">
        <v>987</v>
      </c>
      <c r="F369" s="52" t="s">
        <v>8</v>
      </c>
      <c r="G369" s="113"/>
      <c r="H369" s="45">
        <v>1</v>
      </c>
      <c r="I369" s="115"/>
      <c r="J369" s="217"/>
    </row>
    <row r="370" spans="1:10" ht="16.5" thickBot="1" x14ac:dyDescent="0.3">
      <c r="A370" s="3"/>
      <c r="B370" s="320" t="s">
        <v>988</v>
      </c>
      <c r="C370" s="321"/>
      <c r="D370" s="321"/>
      <c r="E370" s="321"/>
      <c r="F370" s="321"/>
      <c r="G370" s="321"/>
      <c r="H370" s="321"/>
      <c r="I370" s="321"/>
      <c r="J370" s="322"/>
    </row>
    <row r="371" spans="1:10" ht="15.75" x14ac:dyDescent="0.25">
      <c r="A371" s="5"/>
      <c r="B371" s="11"/>
      <c r="C371" s="326" t="s">
        <v>989</v>
      </c>
      <c r="D371" s="326"/>
      <c r="E371" s="326"/>
      <c r="F371" s="326"/>
      <c r="G371" s="326"/>
      <c r="H371" s="326"/>
      <c r="I371" s="326"/>
      <c r="J371" s="327"/>
    </row>
    <row r="372" spans="1:10" ht="126" x14ac:dyDescent="0.25">
      <c r="A372" s="7"/>
      <c r="B372" s="97"/>
      <c r="C372" s="98"/>
      <c r="D372" s="51" t="s">
        <v>334</v>
      </c>
      <c r="E372" s="106" t="s">
        <v>725</v>
      </c>
      <c r="F372" s="52" t="s">
        <v>8</v>
      </c>
      <c r="G372" s="107" t="s">
        <v>990</v>
      </c>
      <c r="H372" s="45">
        <v>1</v>
      </c>
      <c r="I372" s="115"/>
      <c r="J372" s="216"/>
    </row>
    <row r="373" spans="1:10" ht="63" x14ac:dyDescent="0.25">
      <c r="A373" s="7"/>
      <c r="B373" s="161"/>
      <c r="C373" s="50"/>
      <c r="D373" s="51" t="s">
        <v>335</v>
      </c>
      <c r="E373" s="106" t="s">
        <v>336</v>
      </c>
      <c r="F373" s="52" t="s">
        <v>16</v>
      </c>
      <c r="G373" s="107" t="s">
        <v>337</v>
      </c>
      <c r="H373" s="45">
        <v>1</v>
      </c>
      <c r="I373" s="115"/>
      <c r="J373" s="216"/>
    </row>
    <row r="374" spans="1:10" ht="78.75" x14ac:dyDescent="0.25">
      <c r="A374" s="7"/>
      <c r="B374" s="61"/>
      <c r="C374" s="50"/>
      <c r="D374" s="51" t="s">
        <v>338</v>
      </c>
      <c r="E374" s="106" t="s">
        <v>339</v>
      </c>
      <c r="F374" s="52" t="s">
        <v>16</v>
      </c>
      <c r="G374" s="107" t="s">
        <v>340</v>
      </c>
      <c r="H374" s="45">
        <v>1</v>
      </c>
      <c r="I374" s="115"/>
      <c r="J374" s="216"/>
    </row>
    <row r="375" spans="1:10" ht="15.75" x14ac:dyDescent="0.25">
      <c r="A375" s="5"/>
      <c r="B375" s="11"/>
      <c r="C375" s="326" t="s">
        <v>991</v>
      </c>
      <c r="D375" s="326"/>
      <c r="E375" s="326"/>
      <c r="F375" s="326"/>
      <c r="G375" s="326"/>
      <c r="H375" s="326"/>
      <c r="I375" s="326"/>
      <c r="J375" s="327"/>
    </row>
    <row r="376" spans="1:10" ht="31.5" x14ac:dyDescent="0.25">
      <c r="A376" s="7"/>
      <c r="B376" s="97"/>
      <c r="C376" s="98"/>
      <c r="D376" s="51" t="s">
        <v>341</v>
      </c>
      <c r="E376" s="106" t="s">
        <v>342</v>
      </c>
      <c r="F376" s="52" t="s">
        <v>200</v>
      </c>
      <c r="G376" s="107"/>
      <c r="H376" s="45">
        <v>1</v>
      </c>
      <c r="I376" s="115"/>
      <c r="J376" s="216"/>
    </row>
    <row r="377" spans="1:10" x14ac:dyDescent="0.25">
      <c r="A377" s="7"/>
      <c r="B377" s="161"/>
      <c r="C377" s="50"/>
      <c r="D377" s="51" t="s">
        <v>343</v>
      </c>
      <c r="E377" s="106" t="s">
        <v>344</v>
      </c>
      <c r="F377" s="52" t="s">
        <v>204</v>
      </c>
      <c r="G377" s="107"/>
      <c r="H377" s="45">
        <v>1</v>
      </c>
      <c r="I377" s="115"/>
      <c r="J377" s="216"/>
    </row>
    <row r="378" spans="1:10" ht="15.75" x14ac:dyDescent="0.25">
      <c r="A378" s="5"/>
      <c r="B378" s="11"/>
      <c r="C378" s="326" t="s">
        <v>992</v>
      </c>
      <c r="D378" s="326"/>
      <c r="E378" s="326"/>
      <c r="F378" s="326"/>
      <c r="G378" s="326"/>
      <c r="H378" s="326"/>
      <c r="I378" s="326"/>
      <c r="J378" s="327"/>
    </row>
    <row r="379" spans="1:10" ht="31.5" x14ac:dyDescent="0.25">
      <c r="A379" s="7"/>
      <c r="B379" s="97"/>
      <c r="C379" s="98"/>
      <c r="D379" s="51" t="s">
        <v>345</v>
      </c>
      <c r="E379" s="106" t="s">
        <v>346</v>
      </c>
      <c r="F379" s="52" t="s">
        <v>8</v>
      </c>
      <c r="G379" s="107"/>
      <c r="H379" s="45">
        <v>1</v>
      </c>
      <c r="I379" s="115"/>
      <c r="J379" s="216"/>
    </row>
    <row r="380" spans="1:10" ht="63" x14ac:dyDescent="0.25">
      <c r="A380" s="7"/>
      <c r="B380" s="161"/>
      <c r="C380" s="50"/>
      <c r="D380" s="51" t="s">
        <v>347</v>
      </c>
      <c r="E380" s="106" t="s">
        <v>348</v>
      </c>
      <c r="F380" s="52" t="s">
        <v>32</v>
      </c>
      <c r="G380" s="107" t="s">
        <v>349</v>
      </c>
      <c r="H380" s="45">
        <v>1</v>
      </c>
      <c r="I380" s="115"/>
      <c r="J380" s="216"/>
    </row>
    <row r="381" spans="1:10" ht="31.5" x14ac:dyDescent="0.25">
      <c r="A381" s="7"/>
      <c r="B381" s="61"/>
      <c r="C381" s="50"/>
      <c r="D381" s="51" t="s">
        <v>350</v>
      </c>
      <c r="E381" s="106" t="s">
        <v>351</v>
      </c>
      <c r="F381" s="52" t="s">
        <v>32</v>
      </c>
      <c r="G381" s="107" t="s">
        <v>993</v>
      </c>
      <c r="H381" s="45">
        <v>1</v>
      </c>
      <c r="I381" s="115"/>
      <c r="J381" s="216"/>
    </row>
    <row r="382" spans="1:10" x14ac:dyDescent="0.25">
      <c r="A382" s="7"/>
      <c r="B382" s="155"/>
      <c r="C382" s="50"/>
      <c r="D382" s="51" t="s">
        <v>352</v>
      </c>
      <c r="E382" s="106" t="s">
        <v>353</v>
      </c>
      <c r="F382" s="52" t="s">
        <v>204</v>
      </c>
      <c r="G382" s="107"/>
      <c r="H382" s="45">
        <v>1</v>
      </c>
      <c r="I382" s="115"/>
      <c r="J382" s="216"/>
    </row>
    <row r="383" spans="1:10" ht="15.75" x14ac:dyDescent="0.25">
      <c r="A383" s="5"/>
      <c r="B383" s="11"/>
      <c r="C383" s="326" t="s">
        <v>994</v>
      </c>
      <c r="D383" s="326"/>
      <c r="E383" s="326"/>
      <c r="F383" s="326"/>
      <c r="G383" s="326"/>
      <c r="H383" s="326"/>
      <c r="I383" s="326"/>
      <c r="J383" s="327"/>
    </row>
    <row r="384" spans="1:10" ht="31.5" x14ac:dyDescent="0.25">
      <c r="A384" s="7"/>
      <c r="B384" s="97"/>
      <c r="C384" s="98"/>
      <c r="D384" s="51" t="s">
        <v>354</v>
      </c>
      <c r="E384" s="106" t="s">
        <v>355</v>
      </c>
      <c r="F384" s="52" t="s">
        <v>204</v>
      </c>
      <c r="G384" s="107" t="s">
        <v>356</v>
      </c>
      <c r="H384" s="45">
        <v>1</v>
      </c>
      <c r="I384" s="115"/>
      <c r="J384" s="216"/>
    </row>
    <row r="385" spans="1:10" ht="47.25" x14ac:dyDescent="0.25">
      <c r="A385" s="7"/>
      <c r="B385" s="161"/>
      <c r="C385" s="50"/>
      <c r="D385" s="51" t="s">
        <v>357</v>
      </c>
      <c r="E385" s="106" t="s">
        <v>358</v>
      </c>
      <c r="F385" s="52" t="s">
        <v>204</v>
      </c>
      <c r="G385" s="107" t="s">
        <v>995</v>
      </c>
      <c r="H385" s="45">
        <v>1</v>
      </c>
      <c r="I385" s="115"/>
      <c r="J385" s="216"/>
    </row>
    <row r="386" spans="1:10" ht="32.25" thickBot="1" x14ac:dyDescent="0.3">
      <c r="A386" s="7"/>
      <c r="B386" s="61"/>
      <c r="C386" s="50"/>
      <c r="D386" s="51" t="s">
        <v>359</v>
      </c>
      <c r="E386" s="106" t="s">
        <v>996</v>
      </c>
      <c r="F386" s="52" t="s">
        <v>8</v>
      </c>
      <c r="G386" s="107"/>
      <c r="H386" s="45">
        <v>1</v>
      </c>
      <c r="I386" s="115"/>
      <c r="J386" s="216"/>
    </row>
    <row r="387" spans="1:10" ht="16.5" thickBot="1" x14ac:dyDescent="0.3">
      <c r="A387" s="3"/>
      <c r="B387" s="320" t="s">
        <v>997</v>
      </c>
      <c r="C387" s="321"/>
      <c r="D387" s="321"/>
      <c r="E387" s="321"/>
      <c r="F387" s="321"/>
      <c r="G387" s="321"/>
      <c r="H387" s="321"/>
      <c r="I387" s="321"/>
      <c r="J387" s="322"/>
    </row>
    <row r="388" spans="1:10" ht="15.75" x14ac:dyDescent="0.25">
      <c r="A388" s="5"/>
      <c r="B388" s="11"/>
      <c r="C388" s="326" t="s">
        <v>998</v>
      </c>
      <c r="D388" s="326"/>
      <c r="E388" s="326"/>
      <c r="F388" s="326"/>
      <c r="G388" s="326"/>
      <c r="H388" s="326"/>
      <c r="I388" s="326"/>
      <c r="J388" s="327"/>
    </row>
    <row r="389" spans="1:10" ht="31.5" x14ac:dyDescent="0.25">
      <c r="A389" s="7"/>
      <c r="B389" s="175"/>
      <c r="C389" s="98"/>
      <c r="D389" s="51" t="s">
        <v>360</v>
      </c>
      <c r="E389" s="106" t="s">
        <v>361</v>
      </c>
      <c r="F389" s="52" t="s">
        <v>200</v>
      </c>
      <c r="G389" s="107" t="s">
        <v>1452</v>
      </c>
      <c r="H389" s="45">
        <v>1</v>
      </c>
      <c r="I389" s="115"/>
      <c r="J389" s="216"/>
    </row>
    <row r="390" spans="1:10" ht="15.75" x14ac:dyDescent="0.25">
      <c r="A390" s="5"/>
      <c r="B390" s="154"/>
      <c r="C390" s="326" t="s">
        <v>999</v>
      </c>
      <c r="D390" s="326"/>
      <c r="E390" s="326"/>
      <c r="F390" s="326"/>
      <c r="G390" s="326"/>
      <c r="H390" s="326"/>
      <c r="I390" s="326"/>
      <c r="J390" s="327"/>
    </row>
    <row r="391" spans="1:10" ht="31.5" x14ac:dyDescent="0.25">
      <c r="A391" s="7"/>
      <c r="B391" s="171"/>
      <c r="C391" s="98"/>
      <c r="D391" s="51" t="s">
        <v>362</v>
      </c>
      <c r="E391" s="106" t="s">
        <v>363</v>
      </c>
      <c r="F391" s="52" t="s">
        <v>200</v>
      </c>
      <c r="G391" s="107" t="s">
        <v>1000</v>
      </c>
      <c r="H391" s="45">
        <v>1</v>
      </c>
      <c r="I391" s="115"/>
      <c r="J391" s="216"/>
    </row>
    <row r="392" spans="1:10" ht="15.75" x14ac:dyDescent="0.25">
      <c r="A392" s="5"/>
      <c r="B392" s="11"/>
      <c r="C392" s="326" t="s">
        <v>1001</v>
      </c>
      <c r="D392" s="326"/>
      <c r="E392" s="326"/>
      <c r="F392" s="326"/>
      <c r="G392" s="326"/>
      <c r="H392" s="326"/>
      <c r="I392" s="326"/>
      <c r="J392" s="327"/>
    </row>
    <row r="393" spans="1:10" ht="31.5" x14ac:dyDescent="0.25">
      <c r="A393" s="7"/>
      <c r="B393" s="171"/>
      <c r="C393" s="98"/>
      <c r="D393" s="51" t="s">
        <v>364</v>
      </c>
      <c r="E393" s="106" t="s">
        <v>365</v>
      </c>
      <c r="F393" s="52" t="s">
        <v>200</v>
      </c>
      <c r="G393" s="107" t="s">
        <v>1002</v>
      </c>
      <c r="H393" s="45">
        <v>1</v>
      </c>
      <c r="I393" s="115"/>
      <c r="J393" s="216"/>
    </row>
    <row r="394" spans="1:10" ht="15.75" x14ac:dyDescent="0.25">
      <c r="A394" s="5"/>
      <c r="B394" s="11"/>
      <c r="C394" s="326" t="s">
        <v>1003</v>
      </c>
      <c r="D394" s="326"/>
      <c r="E394" s="326"/>
      <c r="F394" s="326"/>
      <c r="G394" s="326"/>
      <c r="H394" s="326"/>
      <c r="I394" s="326"/>
      <c r="J394" s="327"/>
    </row>
    <row r="395" spans="1:10" ht="31.5" x14ac:dyDescent="0.25">
      <c r="A395" s="7"/>
      <c r="B395" s="171"/>
      <c r="C395" s="98"/>
      <c r="D395" s="51" t="s">
        <v>366</v>
      </c>
      <c r="E395" s="106" t="s">
        <v>1004</v>
      </c>
      <c r="F395" s="52" t="s">
        <v>200</v>
      </c>
      <c r="G395" s="107" t="s">
        <v>1005</v>
      </c>
      <c r="H395" s="45">
        <v>1</v>
      </c>
      <c r="I395" s="115"/>
      <c r="J395" s="216"/>
    </row>
    <row r="396" spans="1:10" ht="15.75" x14ac:dyDescent="0.25">
      <c r="A396" s="5"/>
      <c r="B396" s="11"/>
      <c r="C396" s="326" t="s">
        <v>1006</v>
      </c>
      <c r="D396" s="326"/>
      <c r="E396" s="326"/>
      <c r="F396" s="326"/>
      <c r="G396" s="326"/>
      <c r="H396" s="326"/>
      <c r="I396" s="326"/>
      <c r="J396" s="327"/>
    </row>
    <row r="397" spans="1:10" ht="47.25" x14ac:dyDescent="0.25">
      <c r="A397" s="7"/>
      <c r="B397" s="97"/>
      <c r="C397" s="98"/>
      <c r="D397" s="51" t="s">
        <v>367</v>
      </c>
      <c r="E397" s="106" t="s">
        <v>1454</v>
      </c>
      <c r="F397" s="52" t="s">
        <v>368</v>
      </c>
      <c r="G397" s="107"/>
      <c r="H397" s="45">
        <v>1</v>
      </c>
      <c r="I397" s="115"/>
      <c r="J397" s="216"/>
    </row>
    <row r="398" spans="1:10" ht="47.25" x14ac:dyDescent="0.25">
      <c r="A398" s="7"/>
      <c r="B398" s="161"/>
      <c r="C398" s="50"/>
      <c r="D398" s="51" t="s">
        <v>752</v>
      </c>
      <c r="E398" s="106" t="s">
        <v>670</v>
      </c>
      <c r="F398" s="52" t="s">
        <v>32</v>
      </c>
      <c r="G398" s="107"/>
      <c r="H398" s="45">
        <v>5</v>
      </c>
      <c r="I398" s="115"/>
      <c r="J398" s="216"/>
    </row>
    <row r="399" spans="1:10" x14ac:dyDescent="0.25">
      <c r="A399" s="7"/>
      <c r="B399" s="61"/>
      <c r="C399" s="50"/>
      <c r="D399" s="51" t="s">
        <v>753</v>
      </c>
      <c r="E399" s="106" t="s">
        <v>1453</v>
      </c>
      <c r="F399" s="52" t="s">
        <v>368</v>
      </c>
      <c r="G399" s="107"/>
      <c r="H399" s="45">
        <v>5</v>
      </c>
      <c r="I399" s="115"/>
      <c r="J399" s="216"/>
    </row>
    <row r="400" spans="1:10" ht="15.75" x14ac:dyDescent="0.25">
      <c r="A400" s="5"/>
      <c r="B400" s="11"/>
      <c r="C400" s="326" t="s">
        <v>1007</v>
      </c>
      <c r="D400" s="326"/>
      <c r="E400" s="326"/>
      <c r="F400" s="326"/>
      <c r="G400" s="326"/>
      <c r="H400" s="326"/>
      <c r="I400" s="326"/>
      <c r="J400" s="327"/>
    </row>
    <row r="401" spans="1:10" ht="141.75" x14ac:dyDescent="0.25">
      <c r="A401" s="7"/>
      <c r="B401" s="97"/>
      <c r="C401" s="98"/>
      <c r="D401" s="51" t="s">
        <v>369</v>
      </c>
      <c r="E401" s="106" t="s">
        <v>370</v>
      </c>
      <c r="F401" s="52" t="s">
        <v>200</v>
      </c>
      <c r="G401" s="107" t="s">
        <v>1008</v>
      </c>
      <c r="H401" s="45">
        <v>10</v>
      </c>
      <c r="I401" s="115"/>
      <c r="J401" s="216"/>
    </row>
    <row r="402" spans="1:10" x14ac:dyDescent="0.25">
      <c r="A402" s="7"/>
      <c r="B402" s="149"/>
      <c r="C402" s="50"/>
      <c r="D402" s="51" t="s">
        <v>371</v>
      </c>
      <c r="E402" s="106" t="s">
        <v>372</v>
      </c>
      <c r="F402" s="52" t="s">
        <v>200</v>
      </c>
      <c r="G402" s="107"/>
      <c r="H402" s="45">
        <v>1</v>
      </c>
      <c r="I402" s="115"/>
      <c r="J402" s="216"/>
    </row>
    <row r="403" spans="1:10" ht="15.75" x14ac:dyDescent="0.25">
      <c r="A403" s="5"/>
      <c r="B403" s="154"/>
      <c r="C403" s="326" t="s">
        <v>1009</v>
      </c>
      <c r="D403" s="326"/>
      <c r="E403" s="326"/>
      <c r="F403" s="326"/>
      <c r="G403" s="326"/>
      <c r="H403" s="326"/>
      <c r="I403" s="326"/>
      <c r="J403" s="327"/>
    </row>
    <row r="404" spans="1:10" ht="19.5" thickBot="1" x14ac:dyDescent="0.3">
      <c r="A404" s="7"/>
      <c r="B404" s="97"/>
      <c r="C404" s="98"/>
      <c r="D404" s="51" t="s">
        <v>373</v>
      </c>
      <c r="E404" s="106" t="s">
        <v>374</v>
      </c>
      <c r="F404" s="52" t="s">
        <v>32</v>
      </c>
      <c r="G404" s="107"/>
      <c r="H404" s="45">
        <v>1</v>
      </c>
      <c r="I404" s="115"/>
      <c r="J404" s="216"/>
    </row>
    <row r="405" spans="1:10" ht="16.5" thickBot="1" x14ac:dyDescent="0.3">
      <c r="A405" s="3"/>
      <c r="B405" s="320" t="s">
        <v>1010</v>
      </c>
      <c r="C405" s="321"/>
      <c r="D405" s="321"/>
      <c r="E405" s="321"/>
      <c r="F405" s="321"/>
      <c r="G405" s="321"/>
      <c r="H405" s="321"/>
      <c r="I405" s="321"/>
      <c r="J405" s="322"/>
    </row>
    <row r="406" spans="1:10" ht="15.75" x14ac:dyDescent="0.25">
      <c r="A406" s="5"/>
      <c r="B406" s="11"/>
      <c r="C406" s="326" t="s">
        <v>1011</v>
      </c>
      <c r="D406" s="326"/>
      <c r="E406" s="326"/>
      <c r="F406" s="326"/>
      <c r="G406" s="326"/>
      <c r="H406" s="326"/>
      <c r="I406" s="326"/>
      <c r="J406" s="327"/>
    </row>
    <row r="407" spans="1:10" ht="47.25" x14ac:dyDescent="0.25">
      <c r="A407" s="7"/>
      <c r="B407" s="61"/>
      <c r="C407" s="50"/>
      <c r="D407" s="51" t="s">
        <v>375</v>
      </c>
      <c r="E407" s="106" t="s">
        <v>376</v>
      </c>
      <c r="F407" s="52" t="s">
        <v>16</v>
      </c>
      <c r="G407" s="107" t="s">
        <v>377</v>
      </c>
      <c r="H407" s="45">
        <v>1</v>
      </c>
      <c r="I407" s="115"/>
      <c r="J407" s="216"/>
    </row>
    <row r="408" spans="1:10" x14ac:dyDescent="0.25">
      <c r="B408" s="62"/>
      <c r="C408" s="138"/>
      <c r="D408" s="51" t="s">
        <v>378</v>
      </c>
      <c r="E408" s="71" t="s">
        <v>379</v>
      </c>
      <c r="F408" s="52" t="s">
        <v>16</v>
      </c>
      <c r="G408" s="113"/>
      <c r="H408" s="45">
        <v>1</v>
      </c>
      <c r="I408" s="115"/>
      <c r="J408" s="217"/>
    </row>
    <row r="409" spans="1:10" ht="31.5" x14ac:dyDescent="0.25">
      <c r="A409" s="7"/>
      <c r="B409" s="61"/>
      <c r="C409" s="50"/>
      <c r="D409" s="51" t="s">
        <v>380</v>
      </c>
      <c r="E409" s="106" t="s">
        <v>1455</v>
      </c>
      <c r="F409" s="52" t="s">
        <v>16</v>
      </c>
      <c r="G409" s="107"/>
      <c r="H409" s="45">
        <v>1</v>
      </c>
      <c r="I409" s="115"/>
      <c r="J409" s="216"/>
    </row>
    <row r="410" spans="1:10" x14ac:dyDescent="0.25">
      <c r="B410" s="62"/>
      <c r="C410" s="138"/>
      <c r="D410" s="51" t="s">
        <v>381</v>
      </c>
      <c r="E410" s="71" t="s">
        <v>1456</v>
      </c>
      <c r="F410" s="52" t="s">
        <v>52</v>
      </c>
      <c r="G410" s="113"/>
      <c r="H410" s="45">
        <v>1</v>
      </c>
      <c r="I410" s="115"/>
      <c r="J410" s="217"/>
    </row>
    <row r="411" spans="1:10" ht="31.5" x14ac:dyDescent="0.25">
      <c r="A411" s="7"/>
      <c r="B411" s="187"/>
      <c r="C411" s="50"/>
      <c r="D411" s="51" t="s">
        <v>382</v>
      </c>
      <c r="E411" s="106" t="s">
        <v>383</v>
      </c>
      <c r="F411" s="52" t="s">
        <v>384</v>
      </c>
      <c r="G411" s="107"/>
      <c r="H411" s="45">
        <v>1</v>
      </c>
      <c r="I411" s="115"/>
      <c r="J411" s="216"/>
    </row>
    <row r="412" spans="1:10" ht="15.75" x14ac:dyDescent="0.25">
      <c r="A412" s="5"/>
      <c r="B412" s="154"/>
      <c r="C412" s="326" t="s">
        <v>1012</v>
      </c>
      <c r="D412" s="326"/>
      <c r="E412" s="326"/>
      <c r="F412" s="326"/>
      <c r="G412" s="326"/>
      <c r="H412" s="326"/>
      <c r="I412" s="326"/>
      <c r="J412" s="327"/>
    </row>
    <row r="413" spans="1:10" ht="31.5" x14ac:dyDescent="0.25">
      <c r="A413" s="7"/>
      <c r="B413" s="61"/>
      <c r="C413" s="50"/>
      <c r="D413" s="51" t="s">
        <v>385</v>
      </c>
      <c r="E413" s="106" t="s">
        <v>671</v>
      </c>
      <c r="F413" s="52" t="s">
        <v>386</v>
      </c>
      <c r="G413" s="107" t="s">
        <v>387</v>
      </c>
      <c r="H413" s="45">
        <v>1</v>
      </c>
      <c r="I413" s="115"/>
      <c r="J413" s="216"/>
    </row>
    <row r="414" spans="1:10" ht="31.5" x14ac:dyDescent="0.25">
      <c r="B414" s="62"/>
      <c r="C414" s="138"/>
      <c r="D414" s="51" t="s">
        <v>388</v>
      </c>
      <c r="E414" s="71" t="s">
        <v>389</v>
      </c>
      <c r="F414" s="52" t="s">
        <v>200</v>
      </c>
      <c r="G414" s="113"/>
      <c r="H414" s="45">
        <v>1</v>
      </c>
      <c r="I414" s="115"/>
      <c r="J414" s="217"/>
    </row>
    <row r="415" spans="1:10" ht="31.5" x14ac:dyDescent="0.25">
      <c r="A415" s="7"/>
      <c r="B415" s="61"/>
      <c r="C415" s="50"/>
      <c r="D415" s="51" t="s">
        <v>390</v>
      </c>
      <c r="E415" s="106" t="s">
        <v>1457</v>
      </c>
      <c r="F415" s="52"/>
      <c r="G415" s="107"/>
      <c r="H415" s="45">
        <v>1</v>
      </c>
      <c r="I415" s="115"/>
      <c r="J415" s="216"/>
    </row>
    <row r="416" spans="1:10" ht="31.5" x14ac:dyDescent="0.25">
      <c r="B416" s="62"/>
      <c r="C416" s="138"/>
      <c r="D416" s="51" t="s">
        <v>391</v>
      </c>
      <c r="E416" s="71" t="s">
        <v>1458</v>
      </c>
      <c r="F416" s="52" t="s">
        <v>16</v>
      </c>
      <c r="G416" s="113"/>
      <c r="H416" s="45">
        <v>1</v>
      </c>
      <c r="I416" s="115"/>
      <c r="J416" s="217"/>
    </row>
    <row r="417" spans="1:10" ht="31.5" x14ac:dyDescent="0.25">
      <c r="A417" s="7"/>
      <c r="B417" s="61"/>
      <c r="C417" s="50"/>
      <c r="D417" s="51" t="s">
        <v>754</v>
      </c>
      <c r="E417" s="106" t="s">
        <v>1459</v>
      </c>
      <c r="F417" s="52" t="s">
        <v>204</v>
      </c>
      <c r="G417" s="107"/>
      <c r="H417" s="45">
        <v>1</v>
      </c>
      <c r="I417" s="115"/>
      <c r="J417" s="216"/>
    </row>
    <row r="418" spans="1:10" ht="15.75" x14ac:dyDescent="0.25">
      <c r="A418" s="5"/>
      <c r="B418" s="154"/>
      <c r="C418" s="326" t="s">
        <v>1013</v>
      </c>
      <c r="D418" s="326"/>
      <c r="E418" s="326"/>
      <c r="F418" s="326"/>
      <c r="G418" s="326"/>
      <c r="H418" s="326"/>
      <c r="I418" s="326"/>
      <c r="J418" s="327"/>
    </row>
    <row r="419" spans="1:10" ht="47.25" x14ac:dyDescent="0.25">
      <c r="A419" s="7"/>
      <c r="B419" s="61"/>
      <c r="C419" s="50"/>
      <c r="D419" s="51" t="s">
        <v>392</v>
      </c>
      <c r="E419" s="106" t="s">
        <v>393</v>
      </c>
      <c r="F419" s="52" t="s">
        <v>52</v>
      </c>
      <c r="G419" s="107" t="s">
        <v>1014</v>
      </c>
      <c r="H419" s="45">
        <v>1</v>
      </c>
      <c r="I419" s="115"/>
      <c r="J419" s="216"/>
    </row>
    <row r="420" spans="1:10" x14ac:dyDescent="0.25">
      <c r="B420" s="62"/>
      <c r="C420" s="138"/>
      <c r="D420" s="51" t="s">
        <v>394</v>
      </c>
      <c r="E420" s="71" t="s">
        <v>1460</v>
      </c>
      <c r="F420" s="52" t="s">
        <v>52</v>
      </c>
      <c r="G420" s="113"/>
      <c r="H420" s="45">
        <v>1</v>
      </c>
      <c r="I420" s="115"/>
      <c r="J420" s="217"/>
    </row>
    <row r="421" spans="1:10" ht="15.75" x14ac:dyDescent="0.25">
      <c r="A421" s="5"/>
      <c r="B421" s="154"/>
      <c r="C421" s="326" t="s">
        <v>1015</v>
      </c>
      <c r="D421" s="326"/>
      <c r="E421" s="326"/>
      <c r="F421" s="326"/>
      <c r="G421" s="326"/>
      <c r="H421" s="326"/>
      <c r="I421" s="326"/>
      <c r="J421" s="327"/>
    </row>
    <row r="422" spans="1:10" ht="19.5" thickBot="1" x14ac:dyDescent="0.3">
      <c r="A422" s="7"/>
      <c r="B422" s="61"/>
      <c r="C422" s="50"/>
      <c r="D422" s="51" t="s">
        <v>395</v>
      </c>
      <c r="E422" s="106" t="s">
        <v>1461</v>
      </c>
      <c r="F422" s="52" t="s">
        <v>204</v>
      </c>
      <c r="G422" s="107"/>
      <c r="H422" s="45">
        <v>1</v>
      </c>
      <c r="I422" s="115"/>
      <c r="J422" s="216"/>
    </row>
    <row r="423" spans="1:10" ht="16.5" thickBot="1" x14ac:dyDescent="0.3">
      <c r="A423" s="3"/>
      <c r="B423" s="320" t="s">
        <v>1016</v>
      </c>
      <c r="C423" s="321"/>
      <c r="D423" s="321"/>
      <c r="E423" s="321"/>
      <c r="F423" s="321"/>
      <c r="G423" s="321"/>
      <c r="H423" s="321"/>
      <c r="I423" s="321"/>
      <c r="J423" s="322"/>
    </row>
    <row r="424" spans="1:10" ht="15.75" x14ac:dyDescent="0.25">
      <c r="A424" s="5"/>
      <c r="B424" s="11"/>
      <c r="C424" s="326" t="s">
        <v>1017</v>
      </c>
      <c r="D424" s="326"/>
      <c r="E424" s="326"/>
      <c r="F424" s="326"/>
      <c r="G424" s="326"/>
      <c r="H424" s="326"/>
      <c r="I424" s="326"/>
      <c r="J424" s="327"/>
    </row>
    <row r="425" spans="1:10" ht="19.5" thickBot="1" x14ac:dyDescent="0.3">
      <c r="A425" s="7"/>
      <c r="B425" s="61"/>
      <c r="C425" s="50"/>
      <c r="D425" s="51" t="s">
        <v>396</v>
      </c>
      <c r="E425" s="106" t="s">
        <v>397</v>
      </c>
      <c r="F425" s="52" t="s">
        <v>204</v>
      </c>
      <c r="G425" s="107" t="s">
        <v>1462</v>
      </c>
      <c r="H425" s="45">
        <v>1</v>
      </c>
      <c r="I425" s="115"/>
      <c r="J425" s="216"/>
    </row>
    <row r="426" spans="1:10" ht="16.5" thickBot="1" x14ac:dyDescent="0.3">
      <c r="A426" s="3"/>
      <c r="B426" s="320" t="s">
        <v>1018</v>
      </c>
      <c r="C426" s="321"/>
      <c r="D426" s="321"/>
      <c r="E426" s="321"/>
      <c r="F426" s="321"/>
      <c r="G426" s="321"/>
      <c r="H426" s="321"/>
      <c r="I426" s="321"/>
      <c r="J426" s="322"/>
    </row>
    <row r="427" spans="1:10" ht="15.75" x14ac:dyDescent="0.25">
      <c r="A427" s="5"/>
      <c r="B427" s="11"/>
      <c r="C427" s="326" t="s">
        <v>1019</v>
      </c>
      <c r="D427" s="326"/>
      <c r="E427" s="326"/>
      <c r="F427" s="326"/>
      <c r="G427" s="326"/>
      <c r="H427" s="326"/>
      <c r="I427" s="326"/>
      <c r="J427" s="327"/>
    </row>
    <row r="428" spans="1:10" x14ac:dyDescent="0.25">
      <c r="A428" s="7"/>
      <c r="B428" s="61"/>
      <c r="C428" s="50"/>
      <c r="D428" s="51" t="s">
        <v>398</v>
      </c>
      <c r="E428" s="106" t="s">
        <v>399</v>
      </c>
      <c r="F428" s="52" t="s">
        <v>16</v>
      </c>
      <c r="G428" s="107"/>
      <c r="H428" s="45">
        <v>1</v>
      </c>
      <c r="I428" s="115"/>
      <c r="J428" s="216"/>
    </row>
    <row r="429" spans="1:10" ht="15.75" x14ac:dyDescent="0.25">
      <c r="A429" s="5"/>
      <c r="B429" s="154"/>
      <c r="C429" s="326" t="s">
        <v>1020</v>
      </c>
      <c r="D429" s="326"/>
      <c r="E429" s="326"/>
      <c r="F429" s="326"/>
      <c r="G429" s="326"/>
      <c r="H429" s="326"/>
      <c r="I429" s="326"/>
      <c r="J429" s="327"/>
    </row>
    <row r="430" spans="1:10" x14ac:dyDescent="0.25">
      <c r="A430" s="7"/>
      <c r="B430" s="61"/>
      <c r="C430" s="50"/>
      <c r="D430" s="51" t="s">
        <v>400</v>
      </c>
      <c r="E430" s="106" t="s">
        <v>401</v>
      </c>
      <c r="F430" s="52" t="s">
        <v>16</v>
      </c>
      <c r="G430" s="107"/>
      <c r="H430" s="45">
        <v>1</v>
      </c>
      <c r="I430" s="115"/>
      <c r="J430" s="216"/>
    </row>
    <row r="431" spans="1:10" x14ac:dyDescent="0.25">
      <c r="B431" s="62"/>
      <c r="C431" s="138"/>
      <c r="D431" s="51" t="s">
        <v>402</v>
      </c>
      <c r="E431" s="71" t="s">
        <v>403</v>
      </c>
      <c r="F431" s="52" t="s">
        <v>16</v>
      </c>
      <c r="G431" s="113"/>
      <c r="H431" s="45">
        <v>1</v>
      </c>
      <c r="I431" s="115"/>
      <c r="J431" s="217"/>
    </row>
    <row r="432" spans="1:10" ht="15.75" x14ac:dyDescent="0.25">
      <c r="A432" s="5"/>
      <c r="B432" s="154"/>
      <c r="C432" s="326" t="s">
        <v>1021</v>
      </c>
      <c r="D432" s="326"/>
      <c r="E432" s="326"/>
      <c r="F432" s="326"/>
      <c r="G432" s="326"/>
      <c r="H432" s="326"/>
      <c r="I432" s="326"/>
      <c r="J432" s="327"/>
    </row>
    <row r="433" spans="1:10" x14ac:dyDescent="0.25">
      <c r="A433" s="7"/>
      <c r="B433" s="61"/>
      <c r="C433" s="50"/>
      <c r="D433" s="51" t="s">
        <v>404</v>
      </c>
      <c r="E433" s="106" t="s">
        <v>405</v>
      </c>
      <c r="F433" s="52" t="s">
        <v>16</v>
      </c>
      <c r="G433" s="107"/>
      <c r="H433" s="45">
        <v>1</v>
      </c>
      <c r="I433" s="115"/>
      <c r="J433" s="216"/>
    </row>
    <row r="434" spans="1:10" ht="31.5" x14ac:dyDescent="0.25">
      <c r="B434" s="62"/>
      <c r="C434" s="138"/>
      <c r="D434" s="51" t="s">
        <v>406</v>
      </c>
      <c r="E434" s="71" t="s">
        <v>407</v>
      </c>
      <c r="F434" s="52" t="s">
        <v>16</v>
      </c>
      <c r="G434" s="113"/>
      <c r="H434" s="45">
        <v>1</v>
      </c>
      <c r="I434" s="115"/>
      <c r="J434" s="217"/>
    </row>
    <row r="435" spans="1:10" ht="31.5" x14ac:dyDescent="0.25">
      <c r="A435" s="7"/>
      <c r="B435" s="61"/>
      <c r="C435" s="50"/>
      <c r="D435" s="51" t="s">
        <v>408</v>
      </c>
      <c r="E435" s="106" t="s">
        <v>702</v>
      </c>
      <c r="F435" s="52" t="s">
        <v>16</v>
      </c>
      <c r="G435" s="107"/>
      <c r="H435" s="45">
        <v>1</v>
      </c>
      <c r="I435" s="115"/>
      <c r="J435" s="216"/>
    </row>
    <row r="436" spans="1:10" ht="31.5" x14ac:dyDescent="0.25">
      <c r="B436" s="62"/>
      <c r="C436" s="138"/>
      <c r="D436" s="51" t="s">
        <v>409</v>
      </c>
      <c r="E436" s="71" t="s">
        <v>410</v>
      </c>
      <c r="F436" s="52" t="s">
        <v>97</v>
      </c>
      <c r="G436" s="113"/>
      <c r="H436" s="45">
        <v>1</v>
      </c>
      <c r="I436" s="115"/>
      <c r="J436" s="217"/>
    </row>
    <row r="437" spans="1:10" ht="31.5" x14ac:dyDescent="0.25">
      <c r="A437" s="7"/>
      <c r="B437" s="61"/>
      <c r="C437" s="50"/>
      <c r="D437" s="51" t="s">
        <v>411</v>
      </c>
      <c r="E437" s="106" t="s">
        <v>412</v>
      </c>
      <c r="F437" s="52" t="s">
        <v>97</v>
      </c>
      <c r="G437" s="107"/>
      <c r="H437" s="45">
        <v>1</v>
      </c>
      <c r="I437" s="115"/>
      <c r="J437" s="216"/>
    </row>
    <row r="438" spans="1:10" ht="47.25" x14ac:dyDescent="0.25">
      <c r="B438" s="62"/>
      <c r="C438" s="138"/>
      <c r="D438" s="51" t="s">
        <v>413</v>
      </c>
      <c r="E438" s="71" t="s">
        <v>414</v>
      </c>
      <c r="F438" s="52" t="s">
        <v>16</v>
      </c>
      <c r="G438" s="113" t="s">
        <v>1463</v>
      </c>
      <c r="H438" s="45">
        <v>1</v>
      </c>
      <c r="I438" s="115"/>
      <c r="J438" s="217"/>
    </row>
    <row r="439" spans="1:10" ht="48" thickBot="1" x14ac:dyDescent="0.3">
      <c r="A439" s="7"/>
      <c r="B439" s="61"/>
      <c r="C439" s="50"/>
      <c r="D439" s="51" t="s">
        <v>415</v>
      </c>
      <c r="E439" s="106" t="s">
        <v>1464</v>
      </c>
      <c r="F439" s="52" t="s">
        <v>16</v>
      </c>
      <c r="G439" s="107"/>
      <c r="H439" s="45">
        <v>1</v>
      </c>
      <c r="I439" s="115"/>
      <c r="J439" s="216"/>
    </row>
    <row r="440" spans="1:10" ht="16.5" thickBot="1" x14ac:dyDescent="0.3">
      <c r="A440" s="3"/>
      <c r="B440" s="320" t="s">
        <v>1022</v>
      </c>
      <c r="C440" s="321"/>
      <c r="D440" s="321"/>
      <c r="E440" s="321"/>
      <c r="F440" s="321"/>
      <c r="G440" s="321"/>
      <c r="H440" s="321"/>
      <c r="I440" s="321"/>
      <c r="J440" s="322"/>
    </row>
    <row r="441" spans="1:10" ht="15.75" x14ac:dyDescent="0.25">
      <c r="A441" s="5"/>
      <c r="B441" s="11"/>
      <c r="C441" s="326" t="s">
        <v>1023</v>
      </c>
      <c r="D441" s="326"/>
      <c r="E441" s="326"/>
      <c r="F441" s="326"/>
      <c r="G441" s="326"/>
      <c r="H441" s="326"/>
      <c r="I441" s="326"/>
      <c r="J441" s="327"/>
    </row>
    <row r="442" spans="1:10" x14ac:dyDescent="0.25">
      <c r="A442" s="7"/>
      <c r="B442" s="61"/>
      <c r="C442" s="50"/>
      <c r="D442" s="51" t="s">
        <v>638</v>
      </c>
      <c r="E442" s="106" t="s">
        <v>639</v>
      </c>
      <c r="F442" s="52" t="s">
        <v>32</v>
      </c>
      <c r="G442" s="107"/>
      <c r="H442" s="45">
        <v>1</v>
      </c>
      <c r="I442" s="115"/>
      <c r="J442" s="216"/>
    </row>
    <row r="443" spans="1:10" ht="15.75" x14ac:dyDescent="0.25">
      <c r="A443" s="5"/>
      <c r="B443" s="154"/>
      <c r="C443" s="326" t="s">
        <v>1024</v>
      </c>
      <c r="D443" s="326"/>
      <c r="E443" s="326"/>
      <c r="F443" s="326"/>
      <c r="G443" s="326"/>
      <c r="H443" s="326"/>
      <c r="I443" s="326"/>
      <c r="J443" s="327"/>
    </row>
    <row r="444" spans="1:10" ht="19.5" thickBot="1" x14ac:dyDescent="0.3">
      <c r="A444" s="7"/>
      <c r="B444" s="61"/>
      <c r="C444" s="50"/>
      <c r="D444" s="51" t="s">
        <v>640</v>
      </c>
      <c r="E444" s="106" t="s">
        <v>641</v>
      </c>
      <c r="F444" s="52" t="s">
        <v>16</v>
      </c>
      <c r="G444" s="107"/>
      <c r="H444" s="45">
        <v>1</v>
      </c>
      <c r="I444" s="115"/>
      <c r="J444" s="216"/>
    </row>
    <row r="445" spans="1:10" ht="16.5" thickBot="1" x14ac:dyDescent="0.3">
      <c r="A445" s="3"/>
      <c r="B445" s="320" t="s">
        <v>1025</v>
      </c>
      <c r="C445" s="321"/>
      <c r="D445" s="321"/>
      <c r="E445" s="321"/>
      <c r="F445" s="321"/>
      <c r="G445" s="321"/>
      <c r="H445" s="321"/>
      <c r="I445" s="321"/>
      <c r="J445" s="322"/>
    </row>
    <row r="446" spans="1:10" ht="15.75" x14ac:dyDescent="0.25">
      <c r="A446" s="5"/>
      <c r="B446" s="11"/>
      <c r="C446" s="326" t="s">
        <v>1026</v>
      </c>
      <c r="D446" s="326"/>
      <c r="E446" s="326"/>
      <c r="F446" s="326"/>
      <c r="G446" s="326"/>
      <c r="H446" s="326"/>
      <c r="I446" s="326"/>
      <c r="J446" s="327"/>
    </row>
    <row r="447" spans="1:10" ht="31.5" x14ac:dyDescent="0.25">
      <c r="A447" s="7"/>
      <c r="B447" s="61"/>
      <c r="C447" s="50"/>
      <c r="D447" s="51" t="s">
        <v>416</v>
      </c>
      <c r="E447" s="106" t="s">
        <v>417</v>
      </c>
      <c r="F447" s="52" t="s">
        <v>204</v>
      </c>
      <c r="G447" s="107" t="s">
        <v>1465</v>
      </c>
      <c r="H447" s="45">
        <v>1</v>
      </c>
      <c r="I447" s="115"/>
      <c r="J447" s="216"/>
    </row>
    <row r="448" spans="1:10" ht="15.75" x14ac:dyDescent="0.25">
      <c r="A448" s="5"/>
      <c r="B448" s="154"/>
      <c r="C448" s="326" t="s">
        <v>1027</v>
      </c>
      <c r="D448" s="326"/>
      <c r="E448" s="326"/>
      <c r="F448" s="326"/>
      <c r="G448" s="326"/>
      <c r="H448" s="326"/>
      <c r="I448" s="326"/>
      <c r="J448" s="327"/>
    </row>
    <row r="449" spans="1:10" x14ac:dyDescent="0.25">
      <c r="A449" s="7"/>
      <c r="B449" s="61"/>
      <c r="C449" s="50"/>
      <c r="D449" s="51" t="s">
        <v>418</v>
      </c>
      <c r="E449" s="106" t="s">
        <v>1028</v>
      </c>
      <c r="F449" s="52" t="s">
        <v>200</v>
      </c>
      <c r="G449" s="107"/>
      <c r="H449" s="45">
        <v>1</v>
      </c>
      <c r="I449" s="115"/>
      <c r="J449" s="216"/>
    </row>
    <row r="450" spans="1:10" ht="31.5" x14ac:dyDescent="0.25">
      <c r="B450" s="62"/>
      <c r="C450" s="138"/>
      <c r="D450" s="51" t="s">
        <v>419</v>
      </c>
      <c r="E450" s="71" t="s">
        <v>716</v>
      </c>
      <c r="F450" s="52" t="s">
        <v>8</v>
      </c>
      <c r="G450" s="113"/>
      <c r="H450" s="45">
        <v>1</v>
      </c>
      <c r="I450" s="115"/>
      <c r="J450" s="217"/>
    </row>
    <row r="451" spans="1:10" x14ac:dyDescent="0.25">
      <c r="A451" s="7"/>
      <c r="B451" s="61"/>
      <c r="C451" s="50"/>
      <c r="D451" s="51" t="s">
        <v>420</v>
      </c>
      <c r="E451" s="106" t="s">
        <v>421</v>
      </c>
      <c r="F451" s="52" t="s">
        <v>200</v>
      </c>
      <c r="G451" s="107"/>
      <c r="H451" s="45">
        <v>1</v>
      </c>
      <c r="I451" s="115"/>
      <c r="J451" s="216"/>
    </row>
    <row r="452" spans="1:10" ht="31.5" x14ac:dyDescent="0.25">
      <c r="B452" s="62"/>
      <c r="C452" s="138"/>
      <c r="D452" s="51" t="s">
        <v>422</v>
      </c>
      <c r="E452" s="71" t="s">
        <v>423</v>
      </c>
      <c r="F452" s="52" t="s">
        <v>16</v>
      </c>
      <c r="G452" s="113"/>
      <c r="H452" s="45">
        <v>1</v>
      </c>
      <c r="I452" s="115"/>
      <c r="J452" s="217"/>
    </row>
    <row r="453" spans="1:10" x14ac:dyDescent="0.25">
      <c r="A453" s="7"/>
      <c r="B453" s="61"/>
      <c r="C453" s="50"/>
      <c r="D453" s="51" t="s">
        <v>424</v>
      </c>
      <c r="E453" s="106" t="s">
        <v>425</v>
      </c>
      <c r="F453" s="52" t="s">
        <v>200</v>
      </c>
      <c r="G453" s="107"/>
      <c r="H453" s="45">
        <v>1</v>
      </c>
      <c r="I453" s="115"/>
      <c r="J453" s="216"/>
    </row>
    <row r="454" spans="1:10" ht="15.75" x14ac:dyDescent="0.25">
      <c r="A454" s="5"/>
      <c r="B454" s="154"/>
      <c r="C454" s="326" t="s">
        <v>1029</v>
      </c>
      <c r="D454" s="326"/>
      <c r="E454" s="326"/>
      <c r="F454" s="326"/>
      <c r="G454" s="326"/>
      <c r="H454" s="326"/>
      <c r="I454" s="326"/>
      <c r="J454" s="327"/>
    </row>
    <row r="455" spans="1:10" ht="32.25" thickBot="1" x14ac:dyDescent="0.3">
      <c r="A455" s="7"/>
      <c r="B455" s="61"/>
      <c r="C455" s="50"/>
      <c r="D455" s="51" t="s">
        <v>426</v>
      </c>
      <c r="E455" s="106" t="s">
        <v>427</v>
      </c>
      <c r="F455" s="52" t="s">
        <v>200</v>
      </c>
      <c r="G455" s="107" t="s">
        <v>1466</v>
      </c>
      <c r="H455" s="45">
        <v>1</v>
      </c>
      <c r="I455" s="115"/>
      <c r="J455" s="216"/>
    </row>
    <row r="456" spans="1:10" ht="16.5" thickBot="1" x14ac:dyDescent="0.3">
      <c r="A456" s="3"/>
      <c r="B456" s="320" t="s">
        <v>1030</v>
      </c>
      <c r="C456" s="321"/>
      <c r="D456" s="321"/>
      <c r="E456" s="321"/>
      <c r="F456" s="321"/>
      <c r="G456" s="321"/>
      <c r="H456" s="321"/>
      <c r="I456" s="321"/>
      <c r="J456" s="322"/>
    </row>
    <row r="457" spans="1:10" ht="15.75" x14ac:dyDescent="0.25">
      <c r="A457" s="5"/>
      <c r="B457" s="11"/>
      <c r="C457" s="326" t="s">
        <v>1031</v>
      </c>
      <c r="D457" s="326"/>
      <c r="E457" s="326"/>
      <c r="F457" s="326"/>
      <c r="G457" s="326"/>
      <c r="H457" s="326"/>
      <c r="I457" s="326"/>
      <c r="J457" s="327"/>
    </row>
    <row r="458" spans="1:10" ht="47.25" x14ac:dyDescent="0.25">
      <c r="A458" s="7"/>
      <c r="B458" s="61"/>
      <c r="C458" s="50"/>
      <c r="D458" s="51" t="s">
        <v>428</v>
      </c>
      <c r="E458" s="106" t="s">
        <v>1467</v>
      </c>
      <c r="F458" s="52" t="s">
        <v>14</v>
      </c>
      <c r="G458" s="107" t="s">
        <v>1468</v>
      </c>
      <c r="H458" s="45">
        <v>1</v>
      </c>
      <c r="I458" s="115"/>
      <c r="J458" s="216"/>
    </row>
    <row r="459" spans="1:10" ht="31.5" x14ac:dyDescent="0.25">
      <c r="A459" s="7"/>
      <c r="B459" s="61"/>
      <c r="C459" s="50"/>
      <c r="D459" s="51" t="s">
        <v>429</v>
      </c>
      <c r="E459" s="106" t="s">
        <v>1469</v>
      </c>
      <c r="F459" s="52" t="s">
        <v>204</v>
      </c>
      <c r="G459" s="107"/>
      <c r="H459" s="45">
        <v>1</v>
      </c>
      <c r="I459" s="115"/>
      <c r="J459" s="216"/>
    </row>
    <row r="460" spans="1:10" x14ac:dyDescent="0.25">
      <c r="B460" s="146"/>
      <c r="C460" s="138"/>
      <c r="D460" s="51" t="s">
        <v>430</v>
      </c>
      <c r="E460" s="71" t="s">
        <v>431</v>
      </c>
      <c r="F460" s="52" t="s">
        <v>200</v>
      </c>
      <c r="G460" s="113"/>
      <c r="H460" s="45">
        <v>1</v>
      </c>
      <c r="I460" s="115"/>
      <c r="J460" s="217"/>
    </row>
    <row r="461" spans="1:10" ht="15.75" x14ac:dyDescent="0.25">
      <c r="A461" s="5"/>
      <c r="B461" s="11"/>
      <c r="C461" s="326" t="s">
        <v>1032</v>
      </c>
      <c r="D461" s="326"/>
      <c r="E461" s="326"/>
      <c r="F461" s="326"/>
      <c r="G461" s="326"/>
      <c r="H461" s="326"/>
      <c r="I461" s="326"/>
      <c r="J461" s="327"/>
    </row>
    <row r="462" spans="1:10" ht="31.5" x14ac:dyDescent="0.25">
      <c r="A462" s="7"/>
      <c r="B462" s="61"/>
      <c r="C462" s="50"/>
      <c r="D462" s="51" t="s">
        <v>432</v>
      </c>
      <c r="E462" s="106" t="s">
        <v>433</v>
      </c>
      <c r="F462" s="52" t="s">
        <v>16</v>
      </c>
      <c r="G462" s="107"/>
      <c r="H462" s="45">
        <v>1</v>
      </c>
      <c r="I462" s="115"/>
      <c r="J462" s="216"/>
    </row>
    <row r="463" spans="1:10" ht="31.5" x14ac:dyDescent="0.25">
      <c r="A463" s="7"/>
      <c r="B463" s="61"/>
      <c r="C463" s="50"/>
      <c r="D463" s="51" t="s">
        <v>434</v>
      </c>
      <c r="E463" s="106" t="s">
        <v>1470</v>
      </c>
      <c r="F463" s="52" t="s">
        <v>16</v>
      </c>
      <c r="G463" s="107"/>
      <c r="H463" s="45">
        <v>1</v>
      </c>
      <c r="I463" s="115"/>
      <c r="J463" s="216"/>
    </row>
    <row r="464" spans="1:10" ht="31.5" x14ac:dyDescent="0.25">
      <c r="B464" s="41"/>
      <c r="C464" s="138"/>
      <c r="D464" s="51" t="s">
        <v>435</v>
      </c>
      <c r="E464" s="71" t="s">
        <v>1471</v>
      </c>
      <c r="F464" s="52" t="s">
        <v>16</v>
      </c>
      <c r="G464" s="113"/>
      <c r="H464" s="45">
        <v>1</v>
      </c>
      <c r="I464" s="115"/>
      <c r="J464" s="217"/>
    </row>
    <row r="465" spans="1:10" ht="15.75" x14ac:dyDescent="0.25">
      <c r="A465" s="5"/>
      <c r="B465" s="154"/>
      <c r="C465" s="326" t="s">
        <v>1033</v>
      </c>
      <c r="D465" s="326"/>
      <c r="E465" s="326"/>
      <c r="F465" s="326"/>
      <c r="G465" s="326"/>
      <c r="H465" s="326"/>
      <c r="I465" s="326"/>
      <c r="J465" s="327"/>
    </row>
    <row r="466" spans="1:10" ht="31.5" x14ac:dyDescent="0.25">
      <c r="A466" s="7"/>
      <c r="B466" s="61"/>
      <c r="C466" s="50"/>
      <c r="D466" s="51" t="s">
        <v>436</v>
      </c>
      <c r="E466" s="106" t="s">
        <v>674</v>
      </c>
      <c r="F466" s="52" t="s">
        <v>16</v>
      </c>
      <c r="G466" s="107"/>
      <c r="H466" s="45">
        <v>1</v>
      </c>
      <c r="I466" s="115"/>
      <c r="J466" s="216"/>
    </row>
    <row r="467" spans="1:10" ht="32.25" thickBot="1" x14ac:dyDescent="0.3">
      <c r="A467" s="7"/>
      <c r="B467" s="61"/>
      <c r="C467" s="50"/>
      <c r="D467" s="51" t="s">
        <v>437</v>
      </c>
      <c r="E467" s="106" t="s">
        <v>1472</v>
      </c>
      <c r="F467" s="52" t="s">
        <v>8</v>
      </c>
      <c r="G467" s="107"/>
      <c r="H467" s="45">
        <v>1</v>
      </c>
      <c r="I467" s="115"/>
      <c r="J467" s="216"/>
    </row>
    <row r="468" spans="1:10" ht="16.5" thickBot="1" x14ac:dyDescent="0.3">
      <c r="A468" s="3"/>
      <c r="B468" s="320" t="s">
        <v>1034</v>
      </c>
      <c r="C468" s="321"/>
      <c r="D468" s="321"/>
      <c r="E468" s="321"/>
      <c r="F468" s="321"/>
      <c r="G468" s="321"/>
      <c r="H468" s="321"/>
      <c r="I468" s="321"/>
      <c r="J468" s="322"/>
    </row>
    <row r="469" spans="1:10" ht="15.75" x14ac:dyDescent="0.25">
      <c r="A469" s="5"/>
      <c r="B469" s="29"/>
      <c r="C469" s="318" t="s">
        <v>1035</v>
      </c>
      <c r="D469" s="318"/>
      <c r="E469" s="318"/>
      <c r="F469" s="318"/>
      <c r="G469" s="318"/>
      <c r="H469" s="318"/>
      <c r="I469" s="318"/>
      <c r="J469" s="319"/>
    </row>
    <row r="470" spans="1:10" ht="31.5" x14ac:dyDescent="0.25">
      <c r="A470" s="7"/>
      <c r="B470" s="171"/>
      <c r="C470" s="50"/>
      <c r="D470" s="51" t="s">
        <v>439</v>
      </c>
      <c r="E470" s="106" t="s">
        <v>438</v>
      </c>
      <c r="F470" s="52" t="s">
        <v>16</v>
      </c>
      <c r="G470" s="107" t="s">
        <v>440</v>
      </c>
      <c r="H470" s="45">
        <v>1</v>
      </c>
      <c r="I470" s="115"/>
      <c r="J470" s="216"/>
    </row>
    <row r="471" spans="1:10" ht="15.75" x14ac:dyDescent="0.25">
      <c r="A471" s="5"/>
      <c r="B471" s="11"/>
      <c r="C471" s="326" t="s">
        <v>1036</v>
      </c>
      <c r="D471" s="326"/>
      <c r="E471" s="326"/>
      <c r="F471" s="326"/>
      <c r="G471" s="326"/>
      <c r="H471" s="326"/>
      <c r="I471" s="326"/>
      <c r="J471" s="327"/>
    </row>
    <row r="472" spans="1:10" ht="31.5" x14ac:dyDescent="0.25">
      <c r="A472" s="7"/>
      <c r="B472" s="171"/>
      <c r="C472" s="50"/>
      <c r="D472" s="51" t="s">
        <v>441</v>
      </c>
      <c r="E472" s="106" t="s">
        <v>784</v>
      </c>
      <c r="F472" s="52" t="s">
        <v>16</v>
      </c>
      <c r="G472" s="107" t="s">
        <v>1473</v>
      </c>
      <c r="H472" s="45">
        <v>1</v>
      </c>
      <c r="I472" s="115"/>
      <c r="J472" s="216"/>
    </row>
    <row r="473" spans="1:10" ht="15.75" x14ac:dyDescent="0.25">
      <c r="A473" s="5"/>
      <c r="B473" s="11"/>
      <c r="C473" s="326" t="s">
        <v>1037</v>
      </c>
      <c r="D473" s="326"/>
      <c r="E473" s="326"/>
      <c r="F473" s="326"/>
      <c r="G473" s="326"/>
      <c r="H473" s="326"/>
      <c r="I473" s="326"/>
      <c r="J473" s="327"/>
    </row>
    <row r="474" spans="1:10" ht="31.5" x14ac:dyDescent="0.25">
      <c r="A474" s="7"/>
      <c r="B474" s="171"/>
      <c r="C474" s="50"/>
      <c r="D474" s="51" t="s">
        <v>442</v>
      </c>
      <c r="E474" s="106" t="s">
        <v>784</v>
      </c>
      <c r="F474" s="52" t="s">
        <v>16</v>
      </c>
      <c r="G474" s="107" t="s">
        <v>1473</v>
      </c>
      <c r="H474" s="45">
        <v>1</v>
      </c>
      <c r="I474" s="115"/>
      <c r="J474" s="216"/>
    </row>
    <row r="475" spans="1:10" ht="15.75" x14ac:dyDescent="0.25">
      <c r="A475" s="5"/>
      <c r="B475" s="11"/>
      <c r="C475" s="326" t="s">
        <v>1038</v>
      </c>
      <c r="D475" s="326"/>
      <c r="E475" s="326"/>
      <c r="F475" s="326"/>
      <c r="G475" s="326"/>
      <c r="H475" s="326"/>
      <c r="I475" s="326"/>
      <c r="J475" s="327"/>
    </row>
    <row r="476" spans="1:10" ht="31.5" x14ac:dyDescent="0.25">
      <c r="A476" s="7"/>
      <c r="B476" s="171"/>
      <c r="C476" s="50"/>
      <c r="D476" s="51" t="s">
        <v>443</v>
      </c>
      <c r="E476" s="106" t="s">
        <v>784</v>
      </c>
      <c r="F476" s="52" t="s">
        <v>16</v>
      </c>
      <c r="G476" s="107" t="s">
        <v>1473</v>
      </c>
      <c r="H476" s="45">
        <v>1</v>
      </c>
      <c r="I476" s="115"/>
      <c r="J476" s="216"/>
    </row>
    <row r="477" spans="1:10" ht="15.75" x14ac:dyDescent="0.25">
      <c r="A477" s="5"/>
      <c r="B477" s="11"/>
      <c r="C477" s="326" t="s">
        <v>1039</v>
      </c>
      <c r="D477" s="326"/>
      <c r="E477" s="326"/>
      <c r="F477" s="326"/>
      <c r="G477" s="326"/>
      <c r="H477" s="326"/>
      <c r="I477" s="326"/>
      <c r="J477" s="327"/>
    </row>
    <row r="478" spans="1:10" ht="158.25" thickBot="1" x14ac:dyDescent="0.3">
      <c r="A478" s="7"/>
      <c r="B478" s="242"/>
      <c r="C478" s="243"/>
      <c r="D478" s="72" t="s">
        <v>1040</v>
      </c>
      <c r="E478" s="244" t="s">
        <v>1474</v>
      </c>
      <c r="F478" s="74"/>
      <c r="G478" s="245" t="s">
        <v>1315</v>
      </c>
      <c r="H478" s="96">
        <v>6</v>
      </c>
      <c r="I478" s="125"/>
      <c r="J478" s="273"/>
    </row>
    <row r="479" spans="1:10" x14ac:dyDescent="0.3">
      <c r="H479" s="114"/>
    </row>
    <row r="480" spans="1:10" ht="19.5" thickBot="1" x14ac:dyDescent="0.3">
      <c r="B480" s="323" t="s">
        <v>1041</v>
      </c>
      <c r="C480" s="324"/>
      <c r="D480" s="324"/>
      <c r="E480" s="324"/>
      <c r="F480" s="324"/>
      <c r="G480" s="324"/>
      <c r="H480" s="324"/>
      <c r="I480" s="324"/>
      <c r="J480" s="325"/>
    </row>
    <row r="481" spans="1:10" ht="16.5" thickBot="1" x14ac:dyDescent="0.3">
      <c r="A481" s="3"/>
      <c r="B481" s="320" t="s">
        <v>1042</v>
      </c>
      <c r="C481" s="321"/>
      <c r="D481" s="321"/>
      <c r="E481" s="321"/>
      <c r="F481" s="321"/>
      <c r="G481" s="321"/>
      <c r="H481" s="321"/>
      <c r="I481" s="321"/>
      <c r="J481" s="322"/>
    </row>
    <row r="482" spans="1:10" ht="15.75" x14ac:dyDescent="0.25">
      <c r="A482" s="5"/>
      <c r="B482" s="11"/>
      <c r="C482" s="318" t="s">
        <v>1043</v>
      </c>
      <c r="D482" s="318"/>
      <c r="E482" s="318"/>
      <c r="F482" s="318"/>
      <c r="G482" s="318"/>
      <c r="H482" s="318"/>
      <c r="I482" s="318"/>
      <c r="J482" s="319"/>
    </row>
    <row r="483" spans="1:10" ht="63" x14ac:dyDescent="0.25">
      <c r="A483" s="7"/>
      <c r="B483" s="171"/>
      <c r="C483" s="156"/>
      <c r="D483" s="140" t="s">
        <v>444</v>
      </c>
      <c r="E483" s="188" t="s">
        <v>1044</v>
      </c>
      <c r="F483" s="141" t="s">
        <v>16</v>
      </c>
      <c r="G483" s="157" t="s">
        <v>1475</v>
      </c>
      <c r="H483" s="142">
        <v>1</v>
      </c>
      <c r="I483" s="222"/>
      <c r="J483" s="225"/>
    </row>
    <row r="484" spans="1:10" ht="15.75" x14ac:dyDescent="0.25">
      <c r="A484" s="5"/>
      <c r="B484" s="11"/>
      <c r="C484" s="326" t="s">
        <v>1045</v>
      </c>
      <c r="D484" s="326"/>
      <c r="E484" s="326"/>
      <c r="F484" s="326"/>
      <c r="G484" s="326"/>
      <c r="H484" s="326"/>
      <c r="I484" s="326"/>
      <c r="J484" s="327"/>
    </row>
    <row r="485" spans="1:10" ht="63" x14ac:dyDescent="0.25">
      <c r="A485" s="7"/>
      <c r="B485" s="171"/>
      <c r="C485" s="50"/>
      <c r="D485" s="51" t="s">
        <v>445</v>
      </c>
      <c r="E485" s="106" t="s">
        <v>446</v>
      </c>
      <c r="F485" s="52" t="s">
        <v>16</v>
      </c>
      <c r="G485" s="107" t="s">
        <v>447</v>
      </c>
      <c r="H485" s="45">
        <v>1</v>
      </c>
      <c r="I485" s="115"/>
      <c r="J485" s="216"/>
    </row>
    <row r="486" spans="1:10" ht="15.75" x14ac:dyDescent="0.25">
      <c r="A486" s="5"/>
      <c r="B486" s="154"/>
      <c r="C486" s="326" t="s">
        <v>1046</v>
      </c>
      <c r="D486" s="326"/>
      <c r="E486" s="326"/>
      <c r="F486" s="326"/>
      <c r="G486" s="326"/>
      <c r="H486" s="326"/>
      <c r="I486" s="326"/>
      <c r="J486" s="327"/>
    </row>
    <row r="487" spans="1:10" ht="31.5" x14ac:dyDescent="0.25">
      <c r="A487" s="7"/>
      <c r="B487" s="61"/>
      <c r="C487" s="50"/>
      <c r="D487" s="51" t="s">
        <v>448</v>
      </c>
      <c r="E487" s="106" t="s">
        <v>449</v>
      </c>
      <c r="F487" s="52" t="s">
        <v>16</v>
      </c>
      <c r="G487" s="107" t="s">
        <v>450</v>
      </c>
      <c r="H487" s="45">
        <v>1</v>
      </c>
      <c r="I487" s="115"/>
      <c r="J487" s="216"/>
    </row>
    <row r="488" spans="1:10" ht="31.5" x14ac:dyDescent="0.25">
      <c r="A488" s="7"/>
      <c r="B488" s="61"/>
      <c r="C488" s="50"/>
      <c r="D488" s="51" t="s">
        <v>451</v>
      </c>
      <c r="E488" s="106" t="s">
        <v>1047</v>
      </c>
      <c r="F488" s="52" t="s">
        <v>16</v>
      </c>
      <c r="G488" s="107"/>
      <c r="H488" s="45">
        <v>1</v>
      </c>
      <c r="I488" s="115"/>
      <c r="J488" s="216"/>
    </row>
    <row r="489" spans="1:10" ht="15.75" x14ac:dyDescent="0.25">
      <c r="A489" s="5"/>
      <c r="B489" s="11"/>
      <c r="C489" s="326" t="s">
        <v>1048</v>
      </c>
      <c r="D489" s="326"/>
      <c r="E489" s="326"/>
      <c r="F489" s="326"/>
      <c r="G489" s="326"/>
      <c r="H489" s="326"/>
      <c r="I489" s="326"/>
      <c r="J489" s="327"/>
    </row>
    <row r="490" spans="1:10" ht="47.25" x14ac:dyDescent="0.25">
      <c r="A490" s="7"/>
      <c r="B490" s="171"/>
      <c r="C490" s="50"/>
      <c r="D490" s="51" t="s">
        <v>452</v>
      </c>
      <c r="E490" s="106" t="s">
        <v>695</v>
      </c>
      <c r="F490" s="52" t="s">
        <v>16</v>
      </c>
      <c r="G490" s="107" t="s">
        <v>453</v>
      </c>
      <c r="H490" s="45">
        <v>1</v>
      </c>
      <c r="I490" s="115"/>
      <c r="J490" s="216"/>
    </row>
    <row r="491" spans="1:10" ht="15.75" x14ac:dyDescent="0.25">
      <c r="A491" s="5"/>
      <c r="B491" s="11"/>
      <c r="C491" s="326" t="s">
        <v>1049</v>
      </c>
      <c r="D491" s="326"/>
      <c r="E491" s="326"/>
      <c r="F491" s="326"/>
      <c r="G491" s="326"/>
      <c r="H491" s="326"/>
      <c r="I491" s="326"/>
      <c r="J491" s="327"/>
    </row>
    <row r="492" spans="1:10" ht="19.5" thickBot="1" x14ac:dyDescent="0.3">
      <c r="A492" s="7"/>
      <c r="B492" s="171"/>
      <c r="C492" s="50"/>
      <c r="D492" s="51" t="s">
        <v>454</v>
      </c>
      <c r="E492" s="106" t="s">
        <v>455</v>
      </c>
      <c r="F492" s="52" t="s">
        <v>16</v>
      </c>
      <c r="G492" s="107"/>
      <c r="H492" s="45">
        <v>1</v>
      </c>
      <c r="I492" s="115"/>
      <c r="J492" s="216"/>
    </row>
    <row r="493" spans="1:10" ht="16.5" thickBot="1" x14ac:dyDescent="0.3">
      <c r="A493" s="3"/>
      <c r="B493" s="320" t="s">
        <v>1050</v>
      </c>
      <c r="C493" s="321"/>
      <c r="D493" s="321"/>
      <c r="E493" s="321"/>
      <c r="F493" s="321"/>
      <c r="G493" s="321"/>
      <c r="H493" s="321"/>
      <c r="I493" s="321"/>
      <c r="J493" s="322"/>
    </row>
    <row r="494" spans="1:10" ht="15.75" x14ac:dyDescent="0.25">
      <c r="A494" s="5"/>
      <c r="B494" s="11"/>
      <c r="C494" s="318" t="s">
        <v>1051</v>
      </c>
      <c r="D494" s="318"/>
      <c r="E494" s="318"/>
      <c r="F494" s="318"/>
      <c r="G494" s="318"/>
      <c r="H494" s="318"/>
      <c r="I494" s="318"/>
      <c r="J494" s="319"/>
    </row>
    <row r="495" spans="1:10" ht="63" x14ac:dyDescent="0.25">
      <c r="A495" s="7"/>
      <c r="B495" s="97"/>
      <c r="C495" s="156"/>
      <c r="D495" s="83" t="s">
        <v>456</v>
      </c>
      <c r="E495" s="189" t="s">
        <v>717</v>
      </c>
      <c r="F495" s="84" t="s">
        <v>32</v>
      </c>
      <c r="G495" s="176" t="s">
        <v>1476</v>
      </c>
      <c r="H495" s="142">
        <v>1</v>
      </c>
      <c r="I495" s="128"/>
      <c r="J495" s="227"/>
    </row>
    <row r="496" spans="1:10" ht="47.25" x14ac:dyDescent="0.25">
      <c r="A496" s="7"/>
      <c r="B496" s="61"/>
      <c r="C496" s="162"/>
      <c r="D496" s="140" t="s">
        <v>457</v>
      </c>
      <c r="E496" s="106" t="s">
        <v>718</v>
      </c>
      <c r="F496" s="52" t="s">
        <v>209</v>
      </c>
      <c r="G496" s="107" t="s">
        <v>1477</v>
      </c>
      <c r="H496" s="92">
        <v>1</v>
      </c>
      <c r="I496" s="115"/>
      <c r="J496" s="216"/>
    </row>
    <row r="497" spans="1:10" ht="47.25" x14ac:dyDescent="0.25">
      <c r="B497" s="62"/>
      <c r="C497" s="138"/>
      <c r="D497" s="89" t="s">
        <v>458</v>
      </c>
      <c r="E497" s="71" t="s">
        <v>719</v>
      </c>
      <c r="F497" s="52" t="s">
        <v>209</v>
      </c>
      <c r="G497" s="113" t="s">
        <v>1052</v>
      </c>
      <c r="H497" s="45">
        <v>1</v>
      </c>
      <c r="I497" s="115"/>
      <c r="J497" s="217"/>
    </row>
    <row r="498" spans="1:10" ht="63" x14ac:dyDescent="0.25">
      <c r="A498" s="7"/>
      <c r="B498" s="61"/>
      <c r="C498" s="50"/>
      <c r="D498" s="51" t="s">
        <v>459</v>
      </c>
      <c r="E498" s="106" t="s">
        <v>460</v>
      </c>
      <c r="F498" s="52" t="s">
        <v>209</v>
      </c>
      <c r="G498" s="107" t="s">
        <v>1053</v>
      </c>
      <c r="H498" s="45">
        <v>1</v>
      </c>
      <c r="I498" s="115"/>
      <c r="J498" s="216"/>
    </row>
    <row r="499" spans="1:10" ht="47.25" x14ac:dyDescent="0.25">
      <c r="B499" s="62"/>
      <c r="C499" s="138"/>
      <c r="D499" s="89" t="s">
        <v>461</v>
      </c>
      <c r="E499" s="71" t="s">
        <v>462</v>
      </c>
      <c r="F499" s="52" t="s">
        <v>32</v>
      </c>
      <c r="G499" s="113" t="s">
        <v>1054</v>
      </c>
      <c r="H499" s="45">
        <v>1</v>
      </c>
      <c r="I499" s="115"/>
      <c r="J499" s="217"/>
    </row>
    <row r="500" spans="1:10" x14ac:dyDescent="0.25">
      <c r="A500" s="7"/>
      <c r="B500" s="61"/>
      <c r="C500" s="50"/>
      <c r="D500" s="89" t="s">
        <v>463</v>
      </c>
      <c r="E500" s="106" t="s">
        <v>464</v>
      </c>
      <c r="F500" s="52" t="s">
        <v>32</v>
      </c>
      <c r="G500" s="107"/>
      <c r="H500" s="45">
        <v>1</v>
      </c>
      <c r="I500" s="115"/>
      <c r="J500" s="216"/>
    </row>
    <row r="501" spans="1:10" ht="31.5" x14ac:dyDescent="0.25">
      <c r="A501" s="7"/>
      <c r="B501" s="187"/>
      <c r="C501" s="150"/>
      <c r="D501" s="147" t="s">
        <v>465</v>
      </c>
      <c r="E501" s="151" t="s">
        <v>466</v>
      </c>
      <c r="F501" s="141" t="s">
        <v>32</v>
      </c>
      <c r="G501" s="157"/>
      <c r="H501" s="142">
        <v>1</v>
      </c>
      <c r="I501" s="222"/>
      <c r="J501" s="225"/>
    </row>
    <row r="502" spans="1:10" ht="15.75" x14ac:dyDescent="0.25">
      <c r="A502" s="5"/>
      <c r="B502" s="154"/>
      <c r="C502" s="326" t="s">
        <v>1055</v>
      </c>
      <c r="D502" s="326"/>
      <c r="E502" s="326"/>
      <c r="F502" s="326"/>
      <c r="G502" s="326"/>
      <c r="H502" s="326"/>
      <c r="I502" s="326"/>
      <c r="J502" s="327"/>
    </row>
    <row r="503" spans="1:10" x14ac:dyDescent="0.25">
      <c r="A503" s="7"/>
      <c r="B503" s="97"/>
      <c r="C503" s="156"/>
      <c r="D503" s="174" t="s">
        <v>467</v>
      </c>
      <c r="E503" s="189" t="s">
        <v>468</v>
      </c>
      <c r="F503" s="84" t="s">
        <v>8</v>
      </c>
      <c r="G503" s="176"/>
      <c r="H503" s="142">
        <v>1</v>
      </c>
      <c r="I503" s="128"/>
      <c r="J503" s="227"/>
    </row>
    <row r="504" spans="1:10" ht="47.25" x14ac:dyDescent="0.25">
      <c r="A504" s="7"/>
      <c r="B504" s="61"/>
      <c r="C504" s="162"/>
      <c r="D504" s="147" t="s">
        <v>469</v>
      </c>
      <c r="E504" s="106" t="s">
        <v>1056</v>
      </c>
      <c r="F504" s="52" t="s">
        <v>14</v>
      </c>
      <c r="G504" s="107" t="s">
        <v>1478</v>
      </c>
      <c r="H504" s="92">
        <v>5</v>
      </c>
      <c r="I504" s="115"/>
      <c r="J504" s="216"/>
    </row>
    <row r="505" spans="1:10" x14ac:dyDescent="0.25">
      <c r="B505" s="62"/>
      <c r="C505" s="138"/>
      <c r="D505" s="89" t="s">
        <v>470</v>
      </c>
      <c r="E505" s="71" t="s">
        <v>1057</v>
      </c>
      <c r="F505" s="52" t="s">
        <v>471</v>
      </c>
      <c r="G505" s="113"/>
      <c r="H505" s="45">
        <v>1</v>
      </c>
      <c r="I505" s="115"/>
      <c r="J505" s="217"/>
    </row>
    <row r="506" spans="1:10" ht="15.75" x14ac:dyDescent="0.25">
      <c r="A506" s="5"/>
      <c r="B506" s="154"/>
      <c r="C506" s="326" t="s">
        <v>1058</v>
      </c>
      <c r="D506" s="326"/>
      <c r="E506" s="326"/>
      <c r="F506" s="326"/>
      <c r="G506" s="326"/>
      <c r="H506" s="326"/>
      <c r="I506" s="326"/>
      <c r="J506" s="327"/>
    </row>
    <row r="507" spans="1:10" x14ac:dyDescent="0.25">
      <c r="A507" s="7"/>
      <c r="B507" s="97"/>
      <c r="C507" s="156"/>
      <c r="D507" s="83" t="s">
        <v>472</v>
      </c>
      <c r="E507" s="189" t="s">
        <v>159</v>
      </c>
      <c r="F507" s="84" t="s">
        <v>32</v>
      </c>
      <c r="G507" s="176"/>
      <c r="H507" s="142">
        <v>1</v>
      </c>
      <c r="I507" s="128"/>
      <c r="J507" s="227"/>
    </row>
    <row r="508" spans="1:10" ht="63.75" thickBot="1" x14ac:dyDescent="0.3">
      <c r="A508" s="7"/>
      <c r="B508" s="61"/>
      <c r="C508" s="162"/>
      <c r="D508" s="89" t="s">
        <v>473</v>
      </c>
      <c r="E508" s="106" t="s">
        <v>474</v>
      </c>
      <c r="F508" s="52" t="s">
        <v>8</v>
      </c>
      <c r="G508" s="107" t="s">
        <v>1479</v>
      </c>
      <c r="H508" s="92">
        <v>1</v>
      </c>
      <c r="I508" s="115"/>
      <c r="J508" s="216"/>
    </row>
    <row r="509" spans="1:10" ht="16.5" thickBot="1" x14ac:dyDescent="0.3">
      <c r="A509" s="3"/>
      <c r="B509" s="320" t="s">
        <v>1059</v>
      </c>
      <c r="C509" s="321"/>
      <c r="D509" s="321"/>
      <c r="E509" s="321"/>
      <c r="F509" s="321"/>
      <c r="G509" s="321"/>
      <c r="H509" s="321"/>
      <c r="I509" s="321"/>
      <c r="J509" s="322"/>
    </row>
    <row r="510" spans="1:10" ht="15.75" x14ac:dyDescent="0.25">
      <c r="A510" s="5"/>
      <c r="B510" s="11"/>
      <c r="C510" s="318" t="s">
        <v>1060</v>
      </c>
      <c r="D510" s="318"/>
      <c r="E510" s="318"/>
      <c r="F510" s="318"/>
      <c r="G510" s="318"/>
      <c r="H510" s="318"/>
      <c r="I510" s="318"/>
      <c r="J510" s="319"/>
    </row>
    <row r="511" spans="1:10" ht="31.5" x14ac:dyDescent="0.25">
      <c r="A511" s="7"/>
      <c r="B511" s="97"/>
      <c r="C511" s="156"/>
      <c r="D511" s="83" t="s">
        <v>642</v>
      </c>
      <c r="E511" s="189" t="s">
        <v>643</v>
      </c>
      <c r="F511" s="84" t="s">
        <v>209</v>
      </c>
      <c r="G511" s="176" t="s">
        <v>1480</v>
      </c>
      <c r="H511" s="142">
        <v>1</v>
      </c>
      <c r="I511" s="128"/>
      <c r="J511" s="227"/>
    </row>
    <row r="512" spans="1:10" x14ac:dyDescent="0.25">
      <c r="A512" s="7"/>
      <c r="B512" s="61"/>
      <c r="C512" s="162"/>
      <c r="D512" s="89" t="s">
        <v>644</v>
      </c>
      <c r="E512" s="106" t="s">
        <v>1505</v>
      </c>
      <c r="F512" s="52" t="s">
        <v>209</v>
      </c>
      <c r="G512" s="107"/>
      <c r="H512" s="92">
        <v>1</v>
      </c>
      <c r="I512" s="115"/>
      <c r="J512" s="216"/>
    </row>
    <row r="513" spans="1:10" x14ac:dyDescent="0.25">
      <c r="B513" s="62"/>
      <c r="C513" s="138"/>
      <c r="D513" s="89" t="s">
        <v>645</v>
      </c>
      <c r="E513" s="71" t="s">
        <v>1481</v>
      </c>
      <c r="F513" s="52" t="s">
        <v>209</v>
      </c>
      <c r="G513" s="113" t="s">
        <v>1061</v>
      </c>
      <c r="H513" s="45">
        <v>1</v>
      </c>
      <c r="I513" s="115"/>
      <c r="J513" s="217"/>
    </row>
    <row r="514" spans="1:10" x14ac:dyDescent="0.25">
      <c r="A514" s="7"/>
      <c r="B514" s="61"/>
      <c r="C514" s="50"/>
      <c r="D514" s="140" t="s">
        <v>646</v>
      </c>
      <c r="E514" s="106" t="s">
        <v>1482</v>
      </c>
      <c r="F514" s="52" t="s">
        <v>209</v>
      </c>
      <c r="G514" s="107" t="s">
        <v>475</v>
      </c>
      <c r="H514" s="45">
        <v>1</v>
      </c>
      <c r="I514" s="115"/>
      <c r="J514" s="216"/>
    </row>
    <row r="515" spans="1:10" x14ac:dyDescent="0.25">
      <c r="B515" s="62"/>
      <c r="C515" s="138"/>
      <c r="D515" s="89" t="s">
        <v>648</v>
      </c>
      <c r="E515" s="71" t="s">
        <v>1483</v>
      </c>
      <c r="F515" s="52" t="s">
        <v>209</v>
      </c>
      <c r="G515" s="113" t="s">
        <v>475</v>
      </c>
      <c r="H515" s="45">
        <v>1</v>
      </c>
      <c r="I515" s="115"/>
      <c r="J515" s="217"/>
    </row>
    <row r="516" spans="1:10" x14ac:dyDescent="0.25">
      <c r="A516" s="7"/>
      <c r="B516" s="187"/>
      <c r="C516" s="156"/>
      <c r="D516" s="140" t="s">
        <v>649</v>
      </c>
      <c r="E516" s="152" t="s">
        <v>650</v>
      </c>
      <c r="F516" s="141" t="s">
        <v>209</v>
      </c>
      <c r="G516" s="157" t="s">
        <v>476</v>
      </c>
      <c r="H516" s="142">
        <v>1</v>
      </c>
      <c r="I516" s="222"/>
      <c r="J516" s="225"/>
    </row>
    <row r="517" spans="1:10" ht="15.75" x14ac:dyDescent="0.25">
      <c r="A517" s="5"/>
      <c r="B517" s="154"/>
      <c r="C517" s="326" t="s">
        <v>1062</v>
      </c>
      <c r="D517" s="326"/>
      <c r="E517" s="326"/>
      <c r="F517" s="326"/>
      <c r="G517" s="326"/>
      <c r="H517" s="326"/>
      <c r="I517" s="326"/>
      <c r="J517" s="327"/>
    </row>
    <row r="518" spans="1:10" x14ac:dyDescent="0.25">
      <c r="A518" s="7"/>
      <c r="B518" s="97"/>
      <c r="C518" s="156"/>
      <c r="D518" s="83" t="s">
        <v>651</v>
      </c>
      <c r="E518" s="189" t="s">
        <v>1484</v>
      </c>
      <c r="F518" s="84" t="s">
        <v>209</v>
      </c>
      <c r="G518" s="176"/>
      <c r="H518" s="142">
        <v>1</v>
      </c>
      <c r="I518" s="128"/>
      <c r="J518" s="227"/>
    </row>
    <row r="519" spans="1:10" ht="32.25" thickBot="1" x14ac:dyDescent="0.3">
      <c r="A519" s="7"/>
      <c r="B519" s="61"/>
      <c r="C519" s="162"/>
      <c r="D519" s="51" t="s">
        <v>652</v>
      </c>
      <c r="E519" s="106" t="s">
        <v>653</v>
      </c>
      <c r="F519" s="52" t="s">
        <v>14</v>
      </c>
      <c r="G519" s="107" t="s">
        <v>771</v>
      </c>
      <c r="H519" s="92">
        <v>1</v>
      </c>
      <c r="I519" s="115"/>
      <c r="J519" s="216"/>
    </row>
    <row r="520" spans="1:10" ht="16.5" thickBot="1" x14ac:dyDescent="0.3">
      <c r="A520" s="3"/>
      <c r="B520" s="320" t="s">
        <v>1063</v>
      </c>
      <c r="C520" s="321"/>
      <c r="D520" s="321"/>
      <c r="E520" s="321"/>
      <c r="F520" s="321"/>
      <c r="G520" s="321"/>
      <c r="H520" s="321"/>
      <c r="I520" s="321"/>
      <c r="J520" s="322"/>
    </row>
    <row r="521" spans="1:10" ht="15.75" x14ac:dyDescent="0.25">
      <c r="A521" s="5"/>
      <c r="B521" s="11"/>
      <c r="C521" s="318" t="s">
        <v>1064</v>
      </c>
      <c r="D521" s="318"/>
      <c r="E521" s="318"/>
      <c r="F521" s="318"/>
      <c r="G521" s="318"/>
      <c r="H521" s="318"/>
      <c r="I521" s="318"/>
      <c r="J521" s="319"/>
    </row>
    <row r="522" spans="1:10" x14ac:dyDescent="0.25">
      <c r="A522" s="7"/>
      <c r="B522" s="97"/>
      <c r="C522" s="156"/>
      <c r="D522" s="83" t="s">
        <v>654</v>
      </c>
      <c r="E522" s="189" t="s">
        <v>643</v>
      </c>
      <c r="F522" s="84" t="s">
        <v>8</v>
      </c>
      <c r="G522" s="176"/>
      <c r="H522" s="142">
        <v>1</v>
      </c>
      <c r="I522" s="128"/>
      <c r="J522" s="227"/>
    </row>
    <row r="523" spans="1:10" x14ac:dyDescent="0.25">
      <c r="A523" s="7"/>
      <c r="B523" s="61"/>
      <c r="C523" s="162"/>
      <c r="D523" s="140" t="s">
        <v>655</v>
      </c>
      <c r="E523" s="106" t="s">
        <v>1505</v>
      </c>
      <c r="F523" s="52" t="s">
        <v>8</v>
      </c>
      <c r="G523" s="107"/>
      <c r="H523" s="92">
        <v>1</v>
      </c>
      <c r="I523" s="115"/>
      <c r="J523" s="216"/>
    </row>
    <row r="524" spans="1:10" x14ac:dyDescent="0.25">
      <c r="B524" s="62"/>
      <c r="C524" s="138"/>
      <c r="D524" s="89" t="s">
        <v>755</v>
      </c>
      <c r="E524" s="71" t="s">
        <v>1481</v>
      </c>
      <c r="F524" s="52" t="s">
        <v>8</v>
      </c>
      <c r="G524" s="113"/>
      <c r="H524" s="45">
        <v>1</v>
      </c>
      <c r="I524" s="115"/>
      <c r="J524" s="217"/>
    </row>
    <row r="525" spans="1:10" x14ac:dyDescent="0.25">
      <c r="A525" s="7"/>
      <c r="B525" s="61"/>
      <c r="C525" s="50"/>
      <c r="D525" s="89" t="s">
        <v>756</v>
      </c>
      <c r="E525" s="106" t="s">
        <v>647</v>
      </c>
      <c r="F525" s="52" t="s">
        <v>8</v>
      </c>
      <c r="G525" s="107"/>
      <c r="H525" s="45">
        <v>1</v>
      </c>
      <c r="I525" s="115"/>
      <c r="J525" s="216"/>
    </row>
    <row r="526" spans="1:10" x14ac:dyDescent="0.25">
      <c r="B526" s="62"/>
      <c r="C526" s="138"/>
      <c r="D526" s="89" t="s">
        <v>1065</v>
      </c>
      <c r="E526" s="71" t="s">
        <v>1506</v>
      </c>
      <c r="F526" s="52" t="s">
        <v>8</v>
      </c>
      <c r="G526" s="113"/>
      <c r="H526" s="45">
        <v>1</v>
      </c>
      <c r="I526" s="115"/>
      <c r="J526" s="217"/>
    </row>
    <row r="527" spans="1:10" x14ac:dyDescent="0.25">
      <c r="A527" s="7"/>
      <c r="B527" s="155"/>
      <c r="C527" s="156"/>
      <c r="D527" s="140" t="s">
        <v>1066</v>
      </c>
      <c r="E527" s="152" t="s">
        <v>650</v>
      </c>
      <c r="F527" s="158" t="s">
        <v>8</v>
      </c>
      <c r="G527" s="152"/>
      <c r="H527" s="153">
        <v>1</v>
      </c>
      <c r="I527" s="223"/>
      <c r="J527" s="225"/>
    </row>
    <row r="528" spans="1:10" ht="15.75" x14ac:dyDescent="0.25">
      <c r="A528" s="5"/>
      <c r="B528" s="11"/>
      <c r="C528" s="326" t="s">
        <v>1067</v>
      </c>
      <c r="D528" s="326"/>
      <c r="E528" s="326"/>
      <c r="F528" s="326"/>
      <c r="G528" s="326"/>
      <c r="H528" s="326"/>
      <c r="I528" s="326"/>
      <c r="J528" s="327"/>
    </row>
    <row r="529" spans="1:10" ht="31.5" x14ac:dyDescent="0.25">
      <c r="A529" s="7"/>
      <c r="B529" s="97"/>
      <c r="C529" s="156"/>
      <c r="D529" s="83" t="s">
        <v>1068</v>
      </c>
      <c r="E529" s="189" t="s">
        <v>1484</v>
      </c>
      <c r="F529" s="84" t="s">
        <v>209</v>
      </c>
      <c r="G529" s="176" t="s">
        <v>1069</v>
      </c>
      <c r="H529" s="142">
        <v>1</v>
      </c>
      <c r="I529" s="128"/>
      <c r="J529" s="227"/>
    </row>
    <row r="530" spans="1:10" ht="31.5" x14ac:dyDescent="0.25">
      <c r="A530" s="7"/>
      <c r="B530" s="61"/>
      <c r="C530" s="162"/>
      <c r="D530" s="89" t="s">
        <v>1070</v>
      </c>
      <c r="E530" s="106" t="s">
        <v>1071</v>
      </c>
      <c r="F530" s="90" t="s">
        <v>209</v>
      </c>
      <c r="G530" s="107" t="s">
        <v>1072</v>
      </c>
      <c r="H530" s="92">
        <v>1</v>
      </c>
      <c r="I530" s="115"/>
      <c r="J530" s="216"/>
    </row>
    <row r="531" spans="1:10" ht="31.5" x14ac:dyDescent="0.25">
      <c r="B531" s="62"/>
      <c r="C531" s="138"/>
      <c r="D531" s="89" t="s">
        <v>477</v>
      </c>
      <c r="E531" s="71" t="s">
        <v>478</v>
      </c>
      <c r="F531" s="141" t="s">
        <v>209</v>
      </c>
      <c r="G531" s="113" t="s">
        <v>1073</v>
      </c>
      <c r="H531" s="45">
        <v>1</v>
      </c>
      <c r="I531" s="115"/>
      <c r="J531" s="217"/>
    </row>
    <row r="532" spans="1:10" ht="63" x14ac:dyDescent="0.25">
      <c r="A532" s="7"/>
      <c r="B532" s="61"/>
      <c r="C532" s="50"/>
      <c r="D532" s="89" t="s">
        <v>479</v>
      </c>
      <c r="E532" s="106" t="s">
        <v>480</v>
      </c>
      <c r="F532" s="90" t="s">
        <v>209</v>
      </c>
      <c r="G532" s="107" t="s">
        <v>1074</v>
      </c>
      <c r="H532" s="45">
        <v>1</v>
      </c>
      <c r="I532" s="115"/>
      <c r="J532" s="216"/>
    </row>
    <row r="533" spans="1:10" x14ac:dyDescent="0.25">
      <c r="B533" s="62"/>
      <c r="C533" s="138"/>
      <c r="D533" s="89" t="s">
        <v>481</v>
      </c>
      <c r="E533" s="71" t="s">
        <v>482</v>
      </c>
      <c r="F533" s="90" t="s">
        <v>209</v>
      </c>
      <c r="G533" s="113"/>
      <c r="H533" s="45">
        <v>1</v>
      </c>
      <c r="I533" s="115"/>
      <c r="J533" s="217"/>
    </row>
    <row r="534" spans="1:10" x14ac:dyDescent="0.25">
      <c r="A534" s="7"/>
      <c r="B534" s="149"/>
      <c r="C534" s="150"/>
      <c r="D534" s="89" t="s">
        <v>483</v>
      </c>
      <c r="E534" s="163" t="s">
        <v>484</v>
      </c>
      <c r="F534" s="90" t="s">
        <v>209</v>
      </c>
      <c r="G534" s="163"/>
      <c r="H534" s="92">
        <v>1</v>
      </c>
      <c r="I534" s="128"/>
      <c r="J534" s="227"/>
    </row>
    <row r="535" spans="1:10" ht="31.5" x14ac:dyDescent="0.25">
      <c r="A535" s="177"/>
      <c r="B535" s="162"/>
      <c r="C535" s="162"/>
      <c r="D535" s="89" t="s">
        <v>485</v>
      </c>
      <c r="E535" s="106" t="s">
        <v>698</v>
      </c>
      <c r="F535" s="90" t="s">
        <v>209</v>
      </c>
      <c r="G535" s="107"/>
      <c r="H535" s="45">
        <v>1</v>
      </c>
      <c r="I535" s="115"/>
      <c r="J535" s="216"/>
    </row>
    <row r="536" spans="1:10" ht="48" thickBot="1" x14ac:dyDescent="0.3">
      <c r="B536" s="34"/>
      <c r="C536" s="190"/>
      <c r="D536" s="51" t="s">
        <v>486</v>
      </c>
      <c r="E536" s="71" t="s">
        <v>665</v>
      </c>
      <c r="F536" s="52" t="s">
        <v>209</v>
      </c>
      <c r="G536" s="113" t="s">
        <v>487</v>
      </c>
      <c r="H536" s="45">
        <v>1</v>
      </c>
      <c r="I536" s="115"/>
      <c r="J536" s="217"/>
    </row>
    <row r="537" spans="1:10" ht="16.5" thickBot="1" x14ac:dyDescent="0.3">
      <c r="A537" s="3"/>
      <c r="B537" s="320" t="s">
        <v>1075</v>
      </c>
      <c r="C537" s="321"/>
      <c r="D537" s="321"/>
      <c r="E537" s="321"/>
      <c r="F537" s="321"/>
      <c r="G537" s="321"/>
      <c r="H537" s="321"/>
      <c r="I537" s="321"/>
      <c r="J537" s="322"/>
    </row>
    <row r="538" spans="1:10" ht="15.75" x14ac:dyDescent="0.25">
      <c r="A538" s="5"/>
      <c r="B538" s="11"/>
      <c r="C538" s="318" t="s">
        <v>1076</v>
      </c>
      <c r="D538" s="318"/>
      <c r="E538" s="318"/>
      <c r="F538" s="318"/>
      <c r="G538" s="318"/>
      <c r="H538" s="318"/>
      <c r="I538" s="318"/>
      <c r="J538" s="319"/>
    </row>
    <row r="539" spans="1:10" ht="31.5" x14ac:dyDescent="0.25">
      <c r="A539" s="7"/>
      <c r="B539" s="97"/>
      <c r="C539" s="156"/>
      <c r="D539" s="174" t="s">
        <v>488</v>
      </c>
      <c r="E539" s="189" t="s">
        <v>489</v>
      </c>
      <c r="F539" s="191" t="s">
        <v>32</v>
      </c>
      <c r="G539" s="176"/>
      <c r="H539" s="142">
        <v>1</v>
      </c>
      <c r="I539" s="128"/>
      <c r="J539" s="227"/>
    </row>
    <row r="540" spans="1:10" ht="31.5" x14ac:dyDescent="0.25">
      <c r="A540" s="7"/>
      <c r="B540" s="61"/>
      <c r="C540" s="162"/>
      <c r="D540" s="147" t="s">
        <v>490</v>
      </c>
      <c r="E540" s="106" t="s">
        <v>491</v>
      </c>
      <c r="F540" s="90" t="s">
        <v>32</v>
      </c>
      <c r="G540" s="107"/>
      <c r="H540" s="92">
        <v>1</v>
      </c>
      <c r="I540" s="115"/>
      <c r="J540" s="216"/>
    </row>
    <row r="541" spans="1:10" x14ac:dyDescent="0.25">
      <c r="B541" s="62"/>
      <c r="C541" s="138"/>
      <c r="D541" s="89" t="s">
        <v>492</v>
      </c>
      <c r="E541" s="71" t="s">
        <v>493</v>
      </c>
      <c r="F541" s="90" t="s">
        <v>32</v>
      </c>
      <c r="G541" s="113" t="s">
        <v>1077</v>
      </c>
      <c r="H541" s="45">
        <v>1</v>
      </c>
      <c r="I541" s="115"/>
      <c r="J541" s="217"/>
    </row>
    <row r="542" spans="1:10" ht="31.5" x14ac:dyDescent="0.25">
      <c r="A542" s="7"/>
      <c r="B542" s="61"/>
      <c r="C542" s="50"/>
      <c r="D542" s="89" t="s">
        <v>494</v>
      </c>
      <c r="E542" s="106" t="s">
        <v>697</v>
      </c>
      <c r="F542" s="141" t="s">
        <v>32</v>
      </c>
      <c r="G542" s="107" t="s">
        <v>1078</v>
      </c>
      <c r="H542" s="45">
        <v>1</v>
      </c>
      <c r="I542" s="115"/>
      <c r="J542" s="216"/>
    </row>
    <row r="543" spans="1:10" x14ac:dyDescent="0.25">
      <c r="B543" s="146"/>
      <c r="C543" s="139"/>
      <c r="D543" s="147" t="s">
        <v>495</v>
      </c>
      <c r="E543" s="111" t="s">
        <v>1079</v>
      </c>
      <c r="F543" s="158" t="s">
        <v>32</v>
      </c>
      <c r="G543" s="111"/>
      <c r="H543" s="142">
        <v>1</v>
      </c>
      <c r="I543" s="222"/>
      <c r="J543" s="220"/>
    </row>
    <row r="544" spans="1:10" ht="15.75" x14ac:dyDescent="0.25">
      <c r="A544" s="5"/>
      <c r="B544" s="11"/>
      <c r="C544" s="326" t="s">
        <v>1080</v>
      </c>
      <c r="D544" s="326"/>
      <c r="E544" s="326"/>
      <c r="F544" s="326"/>
      <c r="G544" s="326"/>
      <c r="H544" s="326"/>
      <c r="I544" s="326"/>
      <c r="J544" s="327"/>
    </row>
    <row r="545" spans="1:10" ht="31.5" x14ac:dyDescent="0.25">
      <c r="A545" s="7"/>
      <c r="B545" s="97"/>
      <c r="C545" s="156"/>
      <c r="D545" s="83" t="s">
        <v>496</v>
      </c>
      <c r="E545" s="189" t="s">
        <v>696</v>
      </c>
      <c r="F545" s="191" t="s">
        <v>209</v>
      </c>
      <c r="G545" s="176" t="s">
        <v>1081</v>
      </c>
      <c r="H545" s="142">
        <v>1</v>
      </c>
      <c r="I545" s="128"/>
      <c r="J545" s="227"/>
    </row>
    <row r="546" spans="1:10" ht="47.25" x14ac:dyDescent="0.25">
      <c r="A546" s="7"/>
      <c r="B546" s="155"/>
      <c r="C546" s="162"/>
      <c r="D546" s="89" t="s">
        <v>497</v>
      </c>
      <c r="E546" s="106" t="s">
        <v>498</v>
      </c>
      <c r="F546" s="90" t="s">
        <v>209</v>
      </c>
      <c r="G546" s="107" t="s">
        <v>1082</v>
      </c>
      <c r="H546" s="92">
        <v>1</v>
      </c>
      <c r="I546" s="115"/>
      <c r="J546" s="216"/>
    </row>
    <row r="547" spans="1:10" ht="15.75" x14ac:dyDescent="0.25">
      <c r="A547" s="5"/>
      <c r="B547" s="11"/>
      <c r="C547" s="326" t="s">
        <v>1083</v>
      </c>
      <c r="D547" s="326"/>
      <c r="E547" s="326"/>
      <c r="F547" s="326"/>
      <c r="G547" s="326"/>
      <c r="H547" s="326"/>
      <c r="I547" s="326"/>
      <c r="J547" s="327"/>
    </row>
    <row r="548" spans="1:10" x14ac:dyDescent="0.25">
      <c r="A548" s="7"/>
      <c r="B548" s="97"/>
      <c r="C548" s="156"/>
      <c r="D548" s="83" t="s">
        <v>499</v>
      </c>
      <c r="E548" s="192" t="s">
        <v>1084</v>
      </c>
      <c r="F548" s="193" t="s">
        <v>16</v>
      </c>
      <c r="G548" s="194"/>
      <c r="H548" s="142">
        <v>1</v>
      </c>
      <c r="I548" s="128"/>
      <c r="J548" s="227"/>
    </row>
    <row r="549" spans="1:10" x14ac:dyDescent="0.25">
      <c r="A549" s="7"/>
      <c r="B549" s="61"/>
      <c r="C549" s="162"/>
      <c r="D549" s="51" t="s">
        <v>500</v>
      </c>
      <c r="E549" s="163" t="s">
        <v>501</v>
      </c>
      <c r="F549" s="195" t="s">
        <v>16</v>
      </c>
      <c r="G549" s="106"/>
      <c r="H549" s="92">
        <v>1</v>
      </c>
      <c r="I549" s="115"/>
      <c r="J549" s="216"/>
    </row>
    <row r="550" spans="1:10" ht="31.5" x14ac:dyDescent="0.25">
      <c r="B550" s="62"/>
      <c r="C550" s="138"/>
      <c r="D550" s="51" t="s">
        <v>502</v>
      </c>
      <c r="E550" s="113" t="s">
        <v>503</v>
      </c>
      <c r="F550" s="196" t="s">
        <v>16</v>
      </c>
      <c r="G550" s="71"/>
      <c r="H550" s="45">
        <v>1</v>
      </c>
      <c r="I550" s="115"/>
      <c r="J550" s="217"/>
    </row>
    <row r="551" spans="1:10" ht="31.5" x14ac:dyDescent="0.25">
      <c r="A551" s="7"/>
      <c r="B551" s="61"/>
      <c r="C551" s="50"/>
      <c r="D551" s="89" t="s">
        <v>504</v>
      </c>
      <c r="E551" s="107" t="s">
        <v>505</v>
      </c>
      <c r="F551" s="195" t="s">
        <v>113</v>
      </c>
      <c r="G551" s="106" t="s">
        <v>1085</v>
      </c>
      <c r="H551" s="45">
        <v>1</v>
      </c>
      <c r="I551" s="115"/>
      <c r="J551" s="216"/>
    </row>
    <row r="552" spans="1:10" ht="63" x14ac:dyDescent="0.25">
      <c r="B552" s="62"/>
      <c r="C552" s="138"/>
      <c r="D552" s="140" t="s">
        <v>507</v>
      </c>
      <c r="E552" s="113" t="s">
        <v>506</v>
      </c>
      <c r="F552" s="195" t="s">
        <v>113</v>
      </c>
      <c r="G552" s="71" t="s">
        <v>1086</v>
      </c>
      <c r="H552" s="45">
        <v>1</v>
      </c>
      <c r="I552" s="115"/>
      <c r="J552" s="217"/>
    </row>
    <row r="553" spans="1:10" ht="31.5" x14ac:dyDescent="0.25">
      <c r="A553" s="7"/>
      <c r="B553" s="149"/>
      <c r="C553" s="150"/>
      <c r="D553" s="147" t="s">
        <v>508</v>
      </c>
      <c r="E553" s="163" t="s">
        <v>1507</v>
      </c>
      <c r="F553" s="196" t="s">
        <v>113</v>
      </c>
      <c r="G553" s="197"/>
      <c r="H553" s="92">
        <v>1</v>
      </c>
      <c r="I553" s="223"/>
      <c r="J553" s="227"/>
    </row>
    <row r="554" spans="1:10" x14ac:dyDescent="0.25">
      <c r="A554" s="177"/>
      <c r="B554" s="162"/>
      <c r="C554" s="162"/>
      <c r="D554" s="147" t="s">
        <v>510</v>
      </c>
      <c r="E554" s="107" t="s">
        <v>509</v>
      </c>
      <c r="F554" s="195" t="s">
        <v>16</v>
      </c>
      <c r="G554" s="106"/>
      <c r="H554" s="45">
        <v>1</v>
      </c>
      <c r="I554" s="128"/>
      <c r="J554" s="216"/>
    </row>
    <row r="555" spans="1:10" x14ac:dyDescent="0.25">
      <c r="A555" s="7"/>
      <c r="B555" s="155"/>
      <c r="C555" s="150"/>
      <c r="D555" s="147" t="s">
        <v>1087</v>
      </c>
      <c r="E555" s="198" t="s">
        <v>511</v>
      </c>
      <c r="F555" s="195" t="s">
        <v>32</v>
      </c>
      <c r="G555" s="197"/>
      <c r="H555" s="92">
        <v>1</v>
      </c>
      <c r="I555" s="223"/>
      <c r="J555" s="225"/>
    </row>
    <row r="556" spans="1:10" ht="15.75" x14ac:dyDescent="0.25">
      <c r="A556" s="5"/>
      <c r="B556" s="11"/>
      <c r="C556" s="326" t="s">
        <v>1088</v>
      </c>
      <c r="D556" s="326"/>
      <c r="E556" s="326"/>
      <c r="F556" s="326"/>
      <c r="G556" s="326"/>
      <c r="H556" s="326"/>
      <c r="I556" s="326"/>
      <c r="J556" s="327"/>
    </row>
    <row r="557" spans="1:10" ht="31.5" x14ac:dyDescent="0.25">
      <c r="A557" s="7"/>
      <c r="B557" s="175"/>
      <c r="C557" s="156"/>
      <c r="D557" s="83" t="s">
        <v>512</v>
      </c>
      <c r="E557" s="192" t="s">
        <v>513</v>
      </c>
      <c r="F557" s="193" t="s">
        <v>209</v>
      </c>
      <c r="G557" s="194"/>
      <c r="H557" s="142">
        <v>1</v>
      </c>
      <c r="I557" s="128"/>
      <c r="J557" s="227"/>
    </row>
    <row r="558" spans="1:10" ht="15.75" x14ac:dyDescent="0.25">
      <c r="A558" s="5"/>
      <c r="B558" s="154"/>
      <c r="C558" s="326" t="s">
        <v>1089</v>
      </c>
      <c r="D558" s="326"/>
      <c r="E558" s="326"/>
      <c r="F558" s="326"/>
      <c r="G558" s="326"/>
      <c r="H558" s="326"/>
      <c r="I558" s="326"/>
      <c r="J558" s="327"/>
    </row>
    <row r="559" spans="1:10" ht="189.75" thickBot="1" x14ac:dyDescent="0.3">
      <c r="A559" s="7"/>
      <c r="B559" s="97"/>
      <c r="C559" s="156"/>
      <c r="D559" s="83" t="s">
        <v>514</v>
      </c>
      <c r="E559" s="192" t="s">
        <v>515</v>
      </c>
      <c r="F559" s="193" t="s">
        <v>32</v>
      </c>
      <c r="G559" s="194" t="s">
        <v>1090</v>
      </c>
      <c r="H559" s="86">
        <v>1</v>
      </c>
      <c r="I559" s="128"/>
      <c r="J559" s="272" t="s">
        <v>905</v>
      </c>
    </row>
    <row r="560" spans="1:10" ht="16.5" thickBot="1" x14ac:dyDescent="0.3">
      <c r="A560" s="3"/>
      <c r="B560" s="320" t="s">
        <v>1091</v>
      </c>
      <c r="C560" s="321"/>
      <c r="D560" s="321"/>
      <c r="E560" s="321"/>
      <c r="F560" s="321"/>
      <c r="G560" s="321"/>
      <c r="H560" s="321"/>
      <c r="I560" s="321"/>
      <c r="J560" s="322"/>
    </row>
    <row r="561" spans="1:10" ht="15.75" x14ac:dyDescent="0.25">
      <c r="A561" s="5"/>
      <c r="B561" s="29"/>
      <c r="C561" s="318" t="s">
        <v>1092</v>
      </c>
      <c r="D561" s="318"/>
      <c r="E561" s="318"/>
      <c r="F561" s="318"/>
      <c r="G561" s="318"/>
      <c r="H561" s="318"/>
      <c r="I561" s="318"/>
      <c r="J561" s="319"/>
    </row>
    <row r="562" spans="1:10" ht="31.5" x14ac:dyDescent="0.25">
      <c r="A562" s="7"/>
      <c r="B562" s="97"/>
      <c r="C562" s="156"/>
      <c r="D562" s="83" t="s">
        <v>516</v>
      </c>
      <c r="E562" s="189" t="s">
        <v>517</v>
      </c>
      <c r="F562" s="191" t="s">
        <v>32</v>
      </c>
      <c r="G562" s="176"/>
      <c r="H562" s="142">
        <v>1</v>
      </c>
      <c r="I562" s="128"/>
      <c r="J562" s="227"/>
    </row>
    <row r="563" spans="1:10" x14ac:dyDescent="0.25">
      <c r="A563" s="7"/>
      <c r="B563" s="61"/>
      <c r="C563" s="162"/>
      <c r="D563" s="140" t="s">
        <v>518</v>
      </c>
      <c r="E563" s="106" t="s">
        <v>519</v>
      </c>
      <c r="F563" s="90" t="s">
        <v>32</v>
      </c>
      <c r="G563" s="107"/>
      <c r="H563" s="92">
        <v>1</v>
      </c>
      <c r="I563" s="115"/>
      <c r="J563" s="216"/>
    </row>
    <row r="564" spans="1:10" x14ac:dyDescent="0.25">
      <c r="B564" s="62"/>
      <c r="C564" s="138"/>
      <c r="D564" s="89" t="s">
        <v>520</v>
      </c>
      <c r="E564" s="71" t="s">
        <v>521</v>
      </c>
      <c r="F564" s="90" t="s">
        <v>209</v>
      </c>
      <c r="G564" s="113"/>
      <c r="H564" s="45">
        <v>1</v>
      </c>
      <c r="I564" s="115"/>
      <c r="J564" s="217"/>
    </row>
    <row r="565" spans="1:10" ht="31.5" x14ac:dyDescent="0.25">
      <c r="A565" s="7"/>
      <c r="B565" s="187"/>
      <c r="C565" s="156"/>
      <c r="D565" s="140" t="s">
        <v>522</v>
      </c>
      <c r="E565" s="152" t="s">
        <v>523</v>
      </c>
      <c r="F565" s="141" t="s">
        <v>32</v>
      </c>
      <c r="G565" s="157"/>
      <c r="H565" s="142">
        <v>1</v>
      </c>
      <c r="I565" s="222"/>
      <c r="J565" s="225"/>
    </row>
    <row r="566" spans="1:10" ht="15.75" x14ac:dyDescent="0.25">
      <c r="A566" s="5"/>
      <c r="B566" s="154"/>
      <c r="C566" s="326" t="s">
        <v>1093</v>
      </c>
      <c r="D566" s="326"/>
      <c r="E566" s="326"/>
      <c r="F566" s="326"/>
      <c r="G566" s="326"/>
      <c r="H566" s="326"/>
      <c r="I566" s="326"/>
      <c r="J566" s="327"/>
    </row>
    <row r="567" spans="1:10" x14ac:dyDescent="0.25">
      <c r="A567" s="7"/>
      <c r="B567" s="175"/>
      <c r="C567" s="173"/>
      <c r="D567" s="174" t="s">
        <v>525</v>
      </c>
      <c r="E567" s="199" t="s">
        <v>524</v>
      </c>
      <c r="F567" s="191" t="s">
        <v>32</v>
      </c>
      <c r="G567" s="200"/>
      <c r="H567" s="201">
        <v>1</v>
      </c>
      <c r="I567" s="223"/>
      <c r="J567" s="224"/>
    </row>
    <row r="568" spans="1:10" ht="15.75" x14ac:dyDescent="0.25">
      <c r="A568" s="5"/>
      <c r="B568" s="154"/>
      <c r="C568" s="326" t="s">
        <v>1094</v>
      </c>
      <c r="D568" s="326"/>
      <c r="E568" s="326"/>
      <c r="F568" s="326"/>
      <c r="G568" s="326"/>
      <c r="H568" s="326"/>
      <c r="I568" s="326"/>
      <c r="J568" s="327"/>
    </row>
    <row r="569" spans="1:10" ht="31.5" x14ac:dyDescent="0.25">
      <c r="A569" s="7"/>
      <c r="B569" s="97"/>
      <c r="C569" s="156"/>
      <c r="D569" s="174" t="s">
        <v>528</v>
      </c>
      <c r="E569" s="189" t="s">
        <v>757</v>
      </c>
      <c r="F569" s="191" t="s">
        <v>32</v>
      </c>
      <c r="G569" s="176" t="s">
        <v>1095</v>
      </c>
      <c r="H569" s="142">
        <v>1</v>
      </c>
      <c r="I569" s="128"/>
      <c r="J569" s="227"/>
    </row>
    <row r="570" spans="1:10" ht="63" x14ac:dyDescent="0.25">
      <c r="A570" s="7"/>
      <c r="B570" s="61"/>
      <c r="C570" s="162"/>
      <c r="D570" s="147" t="s">
        <v>530</v>
      </c>
      <c r="E570" s="106" t="s">
        <v>699</v>
      </c>
      <c r="F570" s="90" t="s">
        <v>32</v>
      </c>
      <c r="G570" s="107" t="s">
        <v>1096</v>
      </c>
      <c r="H570" s="92">
        <v>1</v>
      </c>
      <c r="I570" s="115"/>
      <c r="J570" s="216"/>
    </row>
    <row r="571" spans="1:10" ht="31.5" x14ac:dyDescent="0.25">
      <c r="B571" s="62"/>
      <c r="C571" s="138"/>
      <c r="D571" s="147" t="s">
        <v>532</v>
      </c>
      <c r="E571" s="71" t="s">
        <v>675</v>
      </c>
      <c r="F571" s="90" t="s">
        <v>209</v>
      </c>
      <c r="G571" s="113" t="s">
        <v>1097</v>
      </c>
      <c r="H571" s="45">
        <v>1</v>
      </c>
      <c r="I571" s="115"/>
      <c r="J571" s="217"/>
    </row>
    <row r="572" spans="1:10" ht="47.25" x14ac:dyDescent="0.25">
      <c r="A572" s="7"/>
      <c r="B572" s="187"/>
      <c r="C572" s="156"/>
      <c r="D572" s="89" t="s">
        <v>1098</v>
      </c>
      <c r="E572" s="152" t="s">
        <v>1099</v>
      </c>
      <c r="F572" s="141" t="s">
        <v>209</v>
      </c>
      <c r="G572" s="157" t="s">
        <v>526</v>
      </c>
      <c r="H572" s="142">
        <v>1</v>
      </c>
      <c r="I572" s="222"/>
      <c r="J572" s="225"/>
    </row>
    <row r="573" spans="1:10" ht="63" x14ac:dyDescent="0.25">
      <c r="B573" s="62"/>
      <c r="C573" s="138"/>
      <c r="D573" s="51" t="s">
        <v>1100</v>
      </c>
      <c r="E573" s="71" t="s">
        <v>527</v>
      </c>
      <c r="F573" s="90" t="s">
        <v>14</v>
      </c>
      <c r="G573" s="113" t="s">
        <v>1508</v>
      </c>
      <c r="H573" s="92">
        <v>1</v>
      </c>
      <c r="I573" s="128"/>
      <c r="J573" s="217"/>
    </row>
    <row r="574" spans="1:10" ht="15.75" x14ac:dyDescent="0.25">
      <c r="A574" s="5"/>
      <c r="B574" s="154"/>
      <c r="C574" s="326" t="s">
        <v>1101</v>
      </c>
      <c r="D574" s="326"/>
      <c r="E574" s="326"/>
      <c r="F574" s="326"/>
      <c r="G574" s="326"/>
      <c r="H574" s="326"/>
      <c r="I574" s="326"/>
      <c r="J574" s="327"/>
    </row>
    <row r="575" spans="1:10" x14ac:dyDescent="0.25">
      <c r="A575" s="7"/>
      <c r="B575" s="97"/>
      <c r="C575" s="156"/>
      <c r="D575" s="174" t="s">
        <v>1102</v>
      </c>
      <c r="E575" s="189" t="s">
        <v>529</v>
      </c>
      <c r="F575" s="191" t="s">
        <v>14</v>
      </c>
      <c r="G575" s="176"/>
      <c r="H575" s="142">
        <v>1</v>
      </c>
      <c r="I575" s="128"/>
      <c r="J575" s="227"/>
    </row>
    <row r="576" spans="1:10" x14ac:dyDescent="0.25">
      <c r="A576" s="7"/>
      <c r="B576" s="61"/>
      <c r="C576" s="162"/>
      <c r="D576" s="89" t="s">
        <v>1103</v>
      </c>
      <c r="E576" s="106" t="s">
        <v>531</v>
      </c>
      <c r="F576" s="90" t="s">
        <v>8</v>
      </c>
      <c r="G576" s="107"/>
      <c r="H576" s="92">
        <v>1</v>
      </c>
      <c r="I576" s="115"/>
      <c r="J576" s="216"/>
    </row>
    <row r="577" spans="1:10" ht="32.25" thickBot="1" x14ac:dyDescent="0.3">
      <c r="B577" s="63"/>
      <c r="C577" s="253"/>
      <c r="D577" s="248" t="s">
        <v>1104</v>
      </c>
      <c r="E577" s="73" t="s">
        <v>533</v>
      </c>
      <c r="F577" s="254" t="s">
        <v>8</v>
      </c>
      <c r="G577" s="255"/>
      <c r="H577" s="96">
        <v>1</v>
      </c>
      <c r="I577" s="125"/>
      <c r="J577" s="271"/>
    </row>
    <row r="578" spans="1:10" x14ac:dyDescent="0.3">
      <c r="H578" s="114"/>
    </row>
    <row r="579" spans="1:10" ht="16.5" customHeight="1" thickBot="1" x14ac:dyDescent="0.3">
      <c r="B579" s="323" t="s">
        <v>1105</v>
      </c>
      <c r="C579" s="324"/>
      <c r="D579" s="324"/>
      <c r="E579" s="324"/>
      <c r="F579" s="324"/>
      <c r="G579" s="324"/>
      <c r="H579" s="324"/>
      <c r="I579" s="324"/>
      <c r="J579" s="325"/>
    </row>
    <row r="580" spans="1:10" ht="15.75" customHeight="1" thickBot="1" x14ac:dyDescent="0.3">
      <c r="A580" s="3"/>
      <c r="B580" s="320" t="s">
        <v>1106</v>
      </c>
      <c r="C580" s="321"/>
      <c r="D580" s="321"/>
      <c r="E580" s="321"/>
      <c r="F580" s="321"/>
      <c r="G580" s="321"/>
      <c r="H580" s="321"/>
      <c r="I580" s="321"/>
      <c r="J580" s="322"/>
    </row>
    <row r="581" spans="1:10" ht="15.75" x14ac:dyDescent="0.25">
      <c r="A581" s="5"/>
      <c r="B581" s="11"/>
      <c r="C581" s="318" t="s">
        <v>1107</v>
      </c>
      <c r="D581" s="318"/>
      <c r="E581" s="318"/>
      <c r="F581" s="318"/>
      <c r="G581" s="318"/>
      <c r="H581" s="318"/>
      <c r="I581" s="318"/>
      <c r="J581" s="319"/>
    </row>
    <row r="582" spans="1:10" ht="32.25" thickBot="1" x14ac:dyDescent="0.3">
      <c r="A582" s="7"/>
      <c r="B582" s="171"/>
      <c r="C582" s="156"/>
      <c r="D582" s="140" t="s">
        <v>534</v>
      </c>
      <c r="E582" s="188" t="s">
        <v>1108</v>
      </c>
      <c r="F582" s="141" t="s">
        <v>16</v>
      </c>
      <c r="G582" s="157"/>
      <c r="H582" s="142">
        <v>1</v>
      </c>
      <c r="I582" s="222"/>
      <c r="J582" s="225"/>
    </row>
    <row r="583" spans="1:10" ht="16.5" thickBot="1" x14ac:dyDescent="0.3">
      <c r="A583" s="3"/>
      <c r="B583" s="320" t="s">
        <v>1109</v>
      </c>
      <c r="C583" s="321"/>
      <c r="D583" s="321"/>
      <c r="E583" s="321"/>
      <c r="F583" s="321"/>
      <c r="G583" s="321"/>
      <c r="H583" s="321"/>
      <c r="I583" s="321"/>
      <c r="J583" s="322"/>
    </row>
    <row r="584" spans="1:10" ht="15.75" customHeight="1" x14ac:dyDescent="0.25">
      <c r="A584" s="5"/>
      <c r="B584" s="11"/>
      <c r="C584" s="318" t="s">
        <v>1110</v>
      </c>
      <c r="D584" s="318"/>
      <c r="E584" s="318"/>
      <c r="F584" s="318"/>
      <c r="G584" s="318"/>
      <c r="H584" s="318"/>
      <c r="I584" s="318"/>
      <c r="J584" s="319"/>
    </row>
    <row r="585" spans="1:10" ht="19.5" thickBot="1" x14ac:dyDescent="0.3">
      <c r="A585" s="7"/>
      <c r="B585" s="171"/>
      <c r="C585" s="156"/>
      <c r="D585" s="140" t="s">
        <v>535</v>
      </c>
      <c r="E585" s="188" t="s">
        <v>536</v>
      </c>
      <c r="F585" s="141" t="s">
        <v>200</v>
      </c>
      <c r="G585" s="157"/>
      <c r="H585" s="142">
        <v>2</v>
      </c>
      <c r="I585" s="222"/>
      <c r="J585" s="225"/>
    </row>
    <row r="586" spans="1:10" ht="16.5" thickBot="1" x14ac:dyDescent="0.3">
      <c r="A586" s="3"/>
      <c r="B586" s="320" t="s">
        <v>1111</v>
      </c>
      <c r="C586" s="321"/>
      <c r="D586" s="321"/>
      <c r="E586" s="321"/>
      <c r="F586" s="321"/>
      <c r="G586" s="321"/>
      <c r="H586" s="321"/>
      <c r="I586" s="321"/>
      <c r="J586" s="322"/>
    </row>
    <row r="587" spans="1:10" ht="15.75" x14ac:dyDescent="0.25">
      <c r="A587" s="5"/>
      <c r="B587" s="11"/>
      <c r="C587" s="318" t="s">
        <v>1112</v>
      </c>
      <c r="D587" s="318"/>
      <c r="E587" s="318"/>
      <c r="F587" s="318"/>
      <c r="G587" s="318"/>
      <c r="H587" s="318"/>
      <c r="I587" s="318"/>
      <c r="J587" s="319"/>
    </row>
    <row r="588" spans="1:10" ht="31.5" x14ac:dyDescent="0.25">
      <c r="A588" s="7"/>
      <c r="B588" s="171"/>
      <c r="C588" s="173"/>
      <c r="D588" s="174" t="s">
        <v>537</v>
      </c>
      <c r="E588" s="199" t="s">
        <v>1485</v>
      </c>
      <c r="F588" s="191" t="s">
        <v>16</v>
      </c>
      <c r="G588" s="200"/>
      <c r="H588" s="201">
        <v>1</v>
      </c>
      <c r="I588" s="222"/>
      <c r="J588" s="224"/>
    </row>
    <row r="589" spans="1:10" ht="15.75" x14ac:dyDescent="0.25">
      <c r="A589" s="5"/>
      <c r="B589" s="11"/>
      <c r="C589" s="326" t="s">
        <v>1113</v>
      </c>
      <c r="D589" s="326"/>
      <c r="E589" s="326"/>
      <c r="F589" s="326"/>
      <c r="G589" s="326"/>
      <c r="H589" s="326"/>
      <c r="I589" s="326"/>
      <c r="J589" s="327"/>
    </row>
    <row r="590" spans="1:10" ht="31.5" x14ac:dyDescent="0.25">
      <c r="A590" s="7"/>
      <c r="B590" s="175"/>
      <c r="C590" s="98"/>
      <c r="D590" s="174" t="s">
        <v>538</v>
      </c>
      <c r="E590" s="199" t="s">
        <v>539</v>
      </c>
      <c r="F590" s="191" t="s">
        <v>16</v>
      </c>
      <c r="G590" s="200"/>
      <c r="H590" s="86">
        <v>1</v>
      </c>
      <c r="I590" s="128"/>
      <c r="J590" s="270"/>
    </row>
    <row r="591" spans="1:10" ht="32.25" thickBot="1" x14ac:dyDescent="0.3">
      <c r="A591" s="7"/>
      <c r="B591" s="161"/>
      <c r="C591" s="50"/>
      <c r="D591" s="89" t="s">
        <v>758</v>
      </c>
      <c r="E591" s="202" t="s">
        <v>700</v>
      </c>
      <c r="F591" s="90" t="s">
        <v>14</v>
      </c>
      <c r="G591" s="163"/>
      <c r="H591" s="203">
        <v>1</v>
      </c>
      <c r="I591" s="128"/>
      <c r="J591" s="227"/>
    </row>
    <row r="592" spans="1:10" ht="16.5" customHeight="1" thickBot="1" x14ac:dyDescent="0.3">
      <c r="A592" s="3"/>
      <c r="B592" s="320" t="s">
        <v>1114</v>
      </c>
      <c r="C592" s="321"/>
      <c r="D592" s="321"/>
      <c r="E592" s="321"/>
      <c r="F592" s="321"/>
      <c r="G592" s="321"/>
      <c r="H592" s="321"/>
      <c r="I592" s="321"/>
      <c r="J592" s="322"/>
    </row>
    <row r="593" spans="1:10" ht="15.75" customHeight="1" x14ac:dyDescent="0.25">
      <c r="A593" s="5"/>
      <c r="B593" s="11"/>
      <c r="C593" s="318" t="s">
        <v>1115</v>
      </c>
      <c r="D593" s="318"/>
      <c r="E593" s="318"/>
      <c r="F593" s="318"/>
      <c r="G593" s="318"/>
      <c r="H593" s="318"/>
      <c r="I593" s="318"/>
      <c r="J593" s="319"/>
    </row>
    <row r="594" spans="1:10" ht="31.5" x14ac:dyDescent="0.25">
      <c r="A594" s="7"/>
      <c r="B594" s="97"/>
      <c r="C594" s="156"/>
      <c r="D594" s="174" t="s">
        <v>540</v>
      </c>
      <c r="E594" s="189" t="s">
        <v>541</v>
      </c>
      <c r="F594" s="191" t="s">
        <v>200</v>
      </c>
      <c r="G594" s="176"/>
      <c r="H594" s="142">
        <v>1</v>
      </c>
      <c r="I594" s="128"/>
      <c r="J594" s="227"/>
    </row>
    <row r="595" spans="1:10" x14ac:dyDescent="0.25">
      <c r="A595" s="7"/>
      <c r="B595" s="61"/>
      <c r="C595" s="162"/>
      <c r="D595" s="89" t="s">
        <v>542</v>
      </c>
      <c r="E595" s="106" t="s">
        <v>543</v>
      </c>
      <c r="F595" s="90" t="s">
        <v>97</v>
      </c>
      <c r="G595" s="107"/>
      <c r="H595" s="92">
        <v>1</v>
      </c>
      <c r="I595" s="115"/>
      <c r="J595" s="216"/>
    </row>
    <row r="596" spans="1:10" ht="15.75" x14ac:dyDescent="0.25">
      <c r="A596" s="5"/>
      <c r="B596" s="154"/>
      <c r="C596" s="326" t="s">
        <v>1116</v>
      </c>
      <c r="D596" s="326"/>
      <c r="E596" s="326"/>
      <c r="F596" s="326"/>
      <c r="G596" s="326"/>
      <c r="H596" s="326"/>
      <c r="I596" s="326"/>
      <c r="J596" s="327"/>
    </row>
    <row r="597" spans="1:10" ht="47.25" x14ac:dyDescent="0.25">
      <c r="A597" s="7"/>
      <c r="B597" s="97"/>
      <c r="C597" s="156"/>
      <c r="D597" s="51" t="s">
        <v>544</v>
      </c>
      <c r="E597" s="204" t="s">
        <v>1486</v>
      </c>
      <c r="F597" s="205" t="s">
        <v>200</v>
      </c>
      <c r="G597" s="106"/>
      <c r="H597" s="142">
        <v>1</v>
      </c>
      <c r="I597" s="115"/>
      <c r="J597" s="216"/>
    </row>
    <row r="598" spans="1:10" ht="31.5" x14ac:dyDescent="0.25">
      <c r="A598" s="7"/>
      <c r="B598" s="61"/>
      <c r="C598" s="162"/>
      <c r="D598" s="140" t="s">
        <v>545</v>
      </c>
      <c r="E598" s="206" t="s">
        <v>1487</v>
      </c>
      <c r="F598" s="207" t="s">
        <v>200</v>
      </c>
      <c r="G598" s="106"/>
      <c r="H598" s="92">
        <v>1</v>
      </c>
      <c r="I598" s="115"/>
      <c r="J598" s="216"/>
    </row>
    <row r="599" spans="1:10" ht="31.5" x14ac:dyDescent="0.25">
      <c r="B599" s="62"/>
      <c r="C599" s="138"/>
      <c r="D599" s="89" t="s">
        <v>546</v>
      </c>
      <c r="E599" s="208" t="s">
        <v>1488</v>
      </c>
      <c r="F599" s="209" t="s">
        <v>200</v>
      </c>
      <c r="G599" s="113"/>
      <c r="H599" s="45">
        <v>1</v>
      </c>
      <c r="I599" s="115"/>
      <c r="J599" s="217"/>
    </row>
    <row r="600" spans="1:10" x14ac:dyDescent="0.25">
      <c r="A600" s="7"/>
      <c r="B600" s="187"/>
      <c r="C600" s="156"/>
      <c r="D600" s="89" t="s">
        <v>547</v>
      </c>
      <c r="E600" s="210" t="s">
        <v>548</v>
      </c>
      <c r="F600" s="209" t="s">
        <v>200</v>
      </c>
      <c r="G600" s="151"/>
      <c r="H600" s="142">
        <v>1</v>
      </c>
      <c r="I600" s="222"/>
      <c r="J600" s="225"/>
    </row>
    <row r="601" spans="1:10" ht="31.5" x14ac:dyDescent="0.25">
      <c r="B601" s="62"/>
      <c r="C601" s="138"/>
      <c r="D601" s="140" t="s">
        <v>549</v>
      </c>
      <c r="E601" s="208" t="s">
        <v>550</v>
      </c>
      <c r="F601" s="209" t="s">
        <v>200</v>
      </c>
      <c r="G601" s="71"/>
      <c r="H601" s="92">
        <v>1</v>
      </c>
      <c r="I601" s="128"/>
      <c r="J601" s="217"/>
    </row>
    <row r="602" spans="1:10" ht="31.5" x14ac:dyDescent="0.25">
      <c r="A602" s="7"/>
      <c r="B602" s="61"/>
      <c r="C602" s="162"/>
      <c r="D602" s="147" t="s">
        <v>551</v>
      </c>
      <c r="E602" s="206" t="s">
        <v>720</v>
      </c>
      <c r="F602" s="207" t="s">
        <v>200</v>
      </c>
      <c r="G602" s="106"/>
      <c r="H602" s="92">
        <v>1</v>
      </c>
      <c r="I602" s="115"/>
      <c r="J602" s="216"/>
    </row>
    <row r="603" spans="1:10" ht="31.5" x14ac:dyDescent="0.25">
      <c r="B603" s="62"/>
      <c r="C603" s="138"/>
      <c r="D603" s="89" t="s">
        <v>552</v>
      </c>
      <c r="E603" s="208" t="s">
        <v>721</v>
      </c>
      <c r="F603" s="209" t="s">
        <v>200</v>
      </c>
      <c r="G603" s="71"/>
      <c r="H603" s="45">
        <v>1</v>
      </c>
      <c r="I603" s="115"/>
      <c r="J603" s="217"/>
    </row>
    <row r="604" spans="1:10" ht="31.5" x14ac:dyDescent="0.25">
      <c r="A604" s="7"/>
      <c r="B604" s="187"/>
      <c r="C604" s="156"/>
      <c r="D604" s="89" t="s">
        <v>553</v>
      </c>
      <c r="E604" s="210" t="s">
        <v>722</v>
      </c>
      <c r="F604" s="205" t="s">
        <v>200</v>
      </c>
      <c r="G604" s="151"/>
      <c r="H604" s="142">
        <v>1</v>
      </c>
      <c r="I604" s="222"/>
      <c r="J604" s="225"/>
    </row>
    <row r="605" spans="1:10" ht="31.5" x14ac:dyDescent="0.25">
      <c r="B605" s="62"/>
      <c r="C605" s="138"/>
      <c r="D605" s="89" t="s">
        <v>554</v>
      </c>
      <c r="E605" s="208" t="s">
        <v>555</v>
      </c>
      <c r="F605" s="207" t="s">
        <v>200</v>
      </c>
      <c r="G605" s="71"/>
      <c r="H605" s="92">
        <v>1</v>
      </c>
      <c r="I605" s="128"/>
      <c r="J605" s="217"/>
    </row>
    <row r="606" spans="1:10" ht="31.5" x14ac:dyDescent="0.25">
      <c r="A606" s="7"/>
      <c r="B606" s="61"/>
      <c r="C606" s="162"/>
      <c r="D606" s="89" t="s">
        <v>556</v>
      </c>
      <c r="E606" s="206" t="s">
        <v>723</v>
      </c>
      <c r="F606" s="209" t="s">
        <v>200</v>
      </c>
      <c r="G606" s="106" t="s">
        <v>1489</v>
      </c>
      <c r="H606" s="92">
        <v>1</v>
      </c>
      <c r="I606" s="115"/>
      <c r="J606" s="216"/>
    </row>
    <row r="607" spans="1:10" ht="31.5" x14ac:dyDescent="0.25">
      <c r="B607" s="62"/>
      <c r="C607" s="138"/>
      <c r="D607" s="89" t="s">
        <v>557</v>
      </c>
      <c r="E607" s="208" t="s">
        <v>558</v>
      </c>
      <c r="F607" s="207" t="s">
        <v>200</v>
      </c>
      <c r="G607" s="71"/>
      <c r="H607" s="45">
        <v>1</v>
      </c>
      <c r="I607" s="115"/>
      <c r="J607" s="217"/>
    </row>
    <row r="608" spans="1:10" ht="47.25" x14ac:dyDescent="0.25">
      <c r="A608" s="7"/>
      <c r="B608" s="187"/>
      <c r="C608" s="156"/>
      <c r="D608" s="140" t="s">
        <v>559</v>
      </c>
      <c r="E608" s="210" t="s">
        <v>666</v>
      </c>
      <c r="F608" s="209" t="s">
        <v>32</v>
      </c>
      <c r="G608" s="151"/>
      <c r="H608" s="142">
        <v>10</v>
      </c>
      <c r="I608" s="222"/>
      <c r="J608" s="225"/>
    </row>
    <row r="609" spans="1:10" ht="31.5" x14ac:dyDescent="0.25">
      <c r="B609" s="62"/>
      <c r="C609" s="138"/>
      <c r="D609" s="147" t="s">
        <v>561</v>
      </c>
      <c r="E609" s="208" t="s">
        <v>560</v>
      </c>
      <c r="F609" s="207" t="s">
        <v>200</v>
      </c>
      <c r="G609" s="71"/>
      <c r="H609" s="92">
        <v>1</v>
      </c>
      <c r="I609" s="128"/>
      <c r="J609" s="217"/>
    </row>
    <row r="610" spans="1:10" ht="31.5" x14ac:dyDescent="0.25">
      <c r="A610" s="7"/>
      <c r="B610" s="61"/>
      <c r="C610" s="162"/>
      <c r="D610" s="89" t="s">
        <v>562</v>
      </c>
      <c r="E610" s="206" t="s">
        <v>1117</v>
      </c>
      <c r="F610" s="209" t="s">
        <v>200</v>
      </c>
      <c r="G610" s="106"/>
      <c r="H610" s="92">
        <v>1</v>
      </c>
      <c r="I610" s="115"/>
      <c r="J610" s="216"/>
    </row>
    <row r="611" spans="1:10" ht="31.5" x14ac:dyDescent="0.25">
      <c r="B611" s="62"/>
      <c r="C611" s="138"/>
      <c r="D611" s="140" t="s">
        <v>564</v>
      </c>
      <c r="E611" s="208" t="s">
        <v>563</v>
      </c>
      <c r="F611" s="205" t="s">
        <v>200</v>
      </c>
      <c r="G611" s="71"/>
      <c r="H611" s="45">
        <v>1</v>
      </c>
      <c r="I611" s="115"/>
      <c r="J611" s="217"/>
    </row>
    <row r="612" spans="1:10" ht="31.5" x14ac:dyDescent="0.25">
      <c r="A612" s="7"/>
      <c r="B612" s="187"/>
      <c r="C612" s="156"/>
      <c r="D612" s="89" t="s">
        <v>566</v>
      </c>
      <c r="E612" s="210" t="s">
        <v>565</v>
      </c>
      <c r="F612" s="207" t="s">
        <v>200</v>
      </c>
      <c r="G612" s="151"/>
      <c r="H612" s="142">
        <v>1</v>
      </c>
      <c r="I612" s="222"/>
      <c r="J612" s="225"/>
    </row>
    <row r="613" spans="1:10" ht="31.5" x14ac:dyDescent="0.25">
      <c r="B613" s="62"/>
      <c r="C613" s="138"/>
      <c r="D613" s="140" t="s">
        <v>568</v>
      </c>
      <c r="E613" s="208" t="s">
        <v>567</v>
      </c>
      <c r="F613" s="209" t="s">
        <v>200</v>
      </c>
      <c r="G613" s="71"/>
      <c r="H613" s="92">
        <v>1</v>
      </c>
      <c r="I613" s="128"/>
      <c r="J613" s="217"/>
    </row>
    <row r="614" spans="1:10" ht="31.5" x14ac:dyDescent="0.25">
      <c r="A614" s="7"/>
      <c r="B614" s="61"/>
      <c r="C614" s="162"/>
      <c r="D614" s="89" t="s">
        <v>570</v>
      </c>
      <c r="E614" s="206" t="s">
        <v>569</v>
      </c>
      <c r="F614" s="209" t="s">
        <v>200</v>
      </c>
      <c r="G614" s="106"/>
      <c r="H614" s="92">
        <v>1</v>
      </c>
      <c r="I614" s="115"/>
      <c r="J614" s="216"/>
    </row>
    <row r="615" spans="1:10" ht="31.5" x14ac:dyDescent="0.25">
      <c r="B615" s="62"/>
      <c r="C615" s="138"/>
      <c r="D615" s="89" t="s">
        <v>572</v>
      </c>
      <c r="E615" s="208" t="s">
        <v>571</v>
      </c>
      <c r="F615" s="209" t="s">
        <v>200</v>
      </c>
      <c r="G615" s="71"/>
      <c r="H615" s="45">
        <v>1</v>
      </c>
      <c r="I615" s="115"/>
      <c r="J615" s="217"/>
    </row>
    <row r="616" spans="1:10" x14ac:dyDescent="0.25">
      <c r="A616" s="7"/>
      <c r="B616" s="187"/>
      <c r="C616" s="156"/>
      <c r="D616" s="140" t="s">
        <v>574</v>
      </c>
      <c r="E616" s="210" t="s">
        <v>573</v>
      </c>
      <c r="F616" s="207" t="s">
        <v>200</v>
      </c>
      <c r="G616" s="151"/>
      <c r="H616" s="142">
        <v>1</v>
      </c>
      <c r="I616" s="222"/>
      <c r="J616" s="225"/>
    </row>
    <row r="617" spans="1:10" x14ac:dyDescent="0.25">
      <c r="B617" s="62"/>
      <c r="C617" s="138"/>
      <c r="D617" s="147" t="s">
        <v>759</v>
      </c>
      <c r="E617" s="208" t="s">
        <v>575</v>
      </c>
      <c r="F617" s="209" t="s">
        <v>200</v>
      </c>
      <c r="G617" s="71"/>
      <c r="H617" s="92">
        <v>1</v>
      </c>
      <c r="I617" s="128"/>
      <c r="J617" s="217"/>
    </row>
    <row r="618" spans="1:10" ht="15.75" x14ac:dyDescent="0.25">
      <c r="A618" s="5"/>
      <c r="B618" s="154"/>
      <c r="C618" s="326" t="s">
        <v>1118</v>
      </c>
      <c r="D618" s="326"/>
      <c r="E618" s="326"/>
      <c r="F618" s="326"/>
      <c r="G618" s="326"/>
      <c r="H618" s="326"/>
      <c r="I618" s="326"/>
      <c r="J618" s="327"/>
    </row>
    <row r="619" spans="1:10" x14ac:dyDescent="0.25">
      <c r="A619" s="7"/>
      <c r="B619" s="97"/>
      <c r="C619" s="156"/>
      <c r="D619" s="51" t="s">
        <v>576</v>
      </c>
      <c r="E619" s="204" t="s">
        <v>577</v>
      </c>
      <c r="F619" s="205" t="s">
        <v>16</v>
      </c>
      <c r="G619" s="106"/>
      <c r="H619" s="142">
        <v>1</v>
      </c>
      <c r="I619" s="115"/>
      <c r="J619" s="216"/>
    </row>
    <row r="620" spans="1:10" ht="15.75" x14ac:dyDescent="0.25">
      <c r="A620" s="5"/>
      <c r="B620" s="154"/>
      <c r="C620" s="326" t="s">
        <v>1119</v>
      </c>
      <c r="D620" s="326"/>
      <c r="E620" s="326"/>
      <c r="F620" s="326"/>
      <c r="G620" s="326"/>
      <c r="H620" s="326"/>
      <c r="I620" s="326"/>
      <c r="J620" s="327"/>
    </row>
    <row r="621" spans="1:10" ht="205.5" thickBot="1" x14ac:dyDescent="0.3">
      <c r="A621" s="7"/>
      <c r="B621" s="97"/>
      <c r="C621" s="98"/>
      <c r="D621" s="51" t="s">
        <v>578</v>
      </c>
      <c r="E621" s="204" t="s">
        <v>579</v>
      </c>
      <c r="F621" s="205" t="s">
        <v>32</v>
      </c>
      <c r="G621" s="106" t="s">
        <v>580</v>
      </c>
      <c r="H621" s="86">
        <v>10</v>
      </c>
      <c r="I621" s="115"/>
      <c r="J621" s="268" t="s">
        <v>905</v>
      </c>
    </row>
    <row r="622" spans="1:10" ht="16.5" thickBot="1" x14ac:dyDescent="0.3">
      <c r="A622" s="3"/>
      <c r="B622" s="320" t="s">
        <v>1120</v>
      </c>
      <c r="C622" s="321"/>
      <c r="D622" s="321"/>
      <c r="E622" s="321"/>
      <c r="F622" s="321"/>
      <c r="G622" s="321"/>
      <c r="H622" s="321"/>
      <c r="I622" s="321"/>
      <c r="J622" s="322"/>
    </row>
    <row r="623" spans="1:10" ht="15.75" x14ac:dyDescent="0.25">
      <c r="A623" s="5"/>
      <c r="B623" s="11"/>
      <c r="C623" s="318" t="s">
        <v>1121</v>
      </c>
      <c r="D623" s="318"/>
      <c r="E623" s="318"/>
      <c r="F623" s="318"/>
      <c r="G623" s="318"/>
      <c r="H623" s="318"/>
      <c r="I623" s="318"/>
      <c r="J623" s="319"/>
    </row>
    <row r="624" spans="1:10" x14ac:dyDescent="0.25">
      <c r="A624" s="7"/>
      <c r="B624" s="97"/>
      <c r="C624" s="156"/>
      <c r="D624" s="174" t="s">
        <v>581</v>
      </c>
      <c r="E624" s="189" t="s">
        <v>582</v>
      </c>
      <c r="F624" s="191" t="s">
        <v>16</v>
      </c>
      <c r="G624" s="176"/>
      <c r="H624" s="142">
        <v>1</v>
      </c>
      <c r="I624" s="128"/>
      <c r="J624" s="227"/>
    </row>
    <row r="625" spans="1:10" ht="15.75" x14ac:dyDescent="0.25">
      <c r="A625" s="5"/>
      <c r="B625" s="154"/>
      <c r="C625" s="326" t="s">
        <v>1122</v>
      </c>
      <c r="D625" s="326"/>
      <c r="E625" s="326"/>
      <c r="F625" s="326"/>
      <c r="G625" s="326"/>
      <c r="H625" s="326"/>
      <c r="I625" s="326"/>
      <c r="J625" s="327"/>
    </row>
    <row r="626" spans="1:10" ht="31.5" x14ac:dyDescent="0.25">
      <c r="A626" s="7"/>
      <c r="B626" s="97"/>
      <c r="C626" s="156"/>
      <c r="D626" s="51" t="s">
        <v>583</v>
      </c>
      <c r="E626" s="204" t="s">
        <v>726</v>
      </c>
      <c r="F626" s="205" t="s">
        <v>16</v>
      </c>
      <c r="G626" s="106"/>
      <c r="H626" s="142">
        <v>1</v>
      </c>
      <c r="I626" s="115"/>
      <c r="J626" s="216"/>
    </row>
    <row r="627" spans="1:10" ht="15.75" x14ac:dyDescent="0.25">
      <c r="A627" s="5"/>
      <c r="B627" s="154"/>
      <c r="C627" s="326" t="s">
        <v>1123</v>
      </c>
      <c r="D627" s="326"/>
      <c r="E627" s="326"/>
      <c r="F627" s="326"/>
      <c r="G627" s="326"/>
      <c r="H627" s="326"/>
      <c r="I627" s="326"/>
      <c r="J627" s="327"/>
    </row>
    <row r="628" spans="1:10" ht="19.5" thickBot="1" x14ac:dyDescent="0.3">
      <c r="A628" s="7"/>
      <c r="B628" s="97"/>
      <c r="C628" s="156"/>
      <c r="D628" s="51" t="s">
        <v>585</v>
      </c>
      <c r="E628" s="204" t="s">
        <v>584</v>
      </c>
      <c r="F628" s="205" t="s">
        <v>16</v>
      </c>
      <c r="G628" s="106"/>
      <c r="H628" s="142">
        <v>1</v>
      </c>
      <c r="I628" s="115"/>
      <c r="J628" s="216"/>
    </row>
    <row r="629" spans="1:10" ht="16.5" thickBot="1" x14ac:dyDescent="0.3">
      <c r="A629" s="3"/>
      <c r="B629" s="320" t="s">
        <v>1124</v>
      </c>
      <c r="C629" s="321"/>
      <c r="D629" s="321"/>
      <c r="E629" s="321"/>
      <c r="F629" s="321"/>
      <c r="G629" s="321"/>
      <c r="H629" s="321"/>
      <c r="I629" s="321"/>
      <c r="J629" s="322"/>
    </row>
    <row r="630" spans="1:10" ht="15.75" x14ac:dyDescent="0.25">
      <c r="A630" s="5"/>
      <c r="B630" s="11"/>
      <c r="C630" s="318" t="s">
        <v>1125</v>
      </c>
      <c r="D630" s="318"/>
      <c r="E630" s="318"/>
      <c r="F630" s="318"/>
      <c r="G630" s="318"/>
      <c r="H630" s="318"/>
      <c r="I630" s="318"/>
      <c r="J630" s="319"/>
    </row>
    <row r="631" spans="1:10" x14ac:dyDescent="0.25">
      <c r="A631" s="7"/>
      <c r="B631" s="97"/>
      <c r="C631" s="156"/>
      <c r="D631" s="174" t="s">
        <v>586</v>
      </c>
      <c r="E631" s="189" t="s">
        <v>587</v>
      </c>
      <c r="F631" s="191" t="s">
        <v>204</v>
      </c>
      <c r="G631" s="176"/>
      <c r="H631" s="142">
        <v>1</v>
      </c>
      <c r="I631" s="128"/>
      <c r="J631" s="227"/>
    </row>
    <row r="632" spans="1:10" ht="15.75" x14ac:dyDescent="0.25">
      <c r="A632" s="5"/>
      <c r="B632" s="154"/>
      <c r="C632" s="326" t="s">
        <v>1126</v>
      </c>
      <c r="D632" s="326"/>
      <c r="E632" s="326"/>
      <c r="F632" s="326"/>
      <c r="G632" s="326"/>
      <c r="H632" s="326"/>
      <c r="I632" s="326"/>
      <c r="J632" s="327"/>
    </row>
    <row r="633" spans="1:10" x14ac:dyDescent="0.25">
      <c r="A633" s="7"/>
      <c r="B633" s="97"/>
      <c r="C633" s="156"/>
      <c r="D633" s="51" t="s">
        <v>588</v>
      </c>
      <c r="E633" s="204" t="s">
        <v>1509</v>
      </c>
      <c r="F633" s="205" t="s">
        <v>204</v>
      </c>
      <c r="G633" s="106"/>
      <c r="H633" s="142">
        <v>1</v>
      </c>
      <c r="I633" s="115"/>
      <c r="J633" s="216"/>
    </row>
    <row r="634" spans="1:10" x14ac:dyDescent="0.25">
      <c r="A634" s="7"/>
      <c r="B634" s="61"/>
      <c r="C634" s="162"/>
      <c r="D634" s="51" t="s">
        <v>589</v>
      </c>
      <c r="E634" s="206" t="s">
        <v>1510</v>
      </c>
      <c r="F634" s="205" t="s">
        <v>204</v>
      </c>
      <c r="G634" s="106"/>
      <c r="H634" s="92">
        <v>1</v>
      </c>
      <c r="I634" s="115"/>
      <c r="J634" s="216"/>
    </row>
    <row r="635" spans="1:10" x14ac:dyDescent="0.25">
      <c r="B635" s="41"/>
      <c r="C635" s="139"/>
      <c r="D635" s="140" t="s">
        <v>590</v>
      </c>
      <c r="E635" s="211" t="s">
        <v>1127</v>
      </c>
      <c r="F635" s="207" t="s">
        <v>204</v>
      </c>
      <c r="G635" s="43"/>
      <c r="H635" s="142">
        <v>1</v>
      </c>
      <c r="I635" s="222"/>
      <c r="J635" s="220"/>
    </row>
    <row r="636" spans="1:10" ht="15.75" x14ac:dyDescent="0.25">
      <c r="A636" s="5"/>
      <c r="B636" s="154"/>
      <c r="C636" s="326" t="s">
        <v>1128</v>
      </c>
      <c r="D636" s="326"/>
      <c r="E636" s="326"/>
      <c r="F636" s="326"/>
      <c r="G636" s="326"/>
      <c r="H636" s="326"/>
      <c r="I636" s="326"/>
      <c r="J636" s="327"/>
    </row>
    <row r="637" spans="1:10" x14ac:dyDescent="0.25">
      <c r="A637" s="7"/>
      <c r="B637" s="97"/>
      <c r="C637" s="156"/>
      <c r="D637" s="174" t="s">
        <v>591</v>
      </c>
      <c r="E637" s="189" t="s">
        <v>592</v>
      </c>
      <c r="F637" s="191" t="s">
        <v>204</v>
      </c>
      <c r="G637" s="176"/>
      <c r="H637" s="142">
        <v>1</v>
      </c>
      <c r="I637" s="128"/>
      <c r="J637" s="227"/>
    </row>
    <row r="638" spans="1:10" ht="15.75" x14ac:dyDescent="0.25">
      <c r="A638" s="5"/>
      <c r="B638" s="154"/>
      <c r="C638" s="326" t="s">
        <v>1129</v>
      </c>
      <c r="D638" s="326"/>
      <c r="E638" s="326"/>
      <c r="F638" s="326"/>
      <c r="G638" s="326"/>
      <c r="H638" s="326"/>
      <c r="I638" s="326"/>
      <c r="J638" s="327"/>
    </row>
    <row r="639" spans="1:10" x14ac:dyDescent="0.25">
      <c r="A639" s="7"/>
      <c r="B639" s="97"/>
      <c r="C639" s="98"/>
      <c r="D639" s="51" t="s">
        <v>593</v>
      </c>
      <c r="E639" s="204" t="s">
        <v>1130</v>
      </c>
      <c r="F639" s="205" t="s">
        <v>204</v>
      </c>
      <c r="G639" s="106"/>
      <c r="H639" s="86">
        <v>1</v>
      </c>
      <c r="I639" s="115"/>
      <c r="J639" s="216"/>
    </row>
    <row r="640" spans="1:10" ht="15.75" x14ac:dyDescent="0.25">
      <c r="A640" s="5"/>
      <c r="B640" s="154"/>
      <c r="C640" s="326" t="s">
        <v>1131</v>
      </c>
      <c r="D640" s="326"/>
      <c r="E640" s="326"/>
      <c r="F640" s="326"/>
      <c r="G640" s="326"/>
      <c r="H640" s="326"/>
      <c r="I640" s="326"/>
      <c r="J640" s="327"/>
    </row>
    <row r="641" spans="1:10" ht="19.5" thickBot="1" x14ac:dyDescent="0.3">
      <c r="A641" s="7"/>
      <c r="B641" s="97"/>
      <c r="C641" s="98"/>
      <c r="D641" s="51" t="s">
        <v>594</v>
      </c>
      <c r="E641" s="204" t="s">
        <v>595</v>
      </c>
      <c r="F641" s="205" t="s">
        <v>204</v>
      </c>
      <c r="G641" s="106"/>
      <c r="H641" s="86">
        <v>1</v>
      </c>
      <c r="I641" s="115"/>
      <c r="J641" s="216"/>
    </row>
    <row r="642" spans="1:10" ht="16.5" thickBot="1" x14ac:dyDescent="0.3">
      <c r="A642" s="3"/>
      <c r="B642" s="320" t="s">
        <v>1132</v>
      </c>
      <c r="C642" s="321"/>
      <c r="D642" s="321"/>
      <c r="E642" s="321"/>
      <c r="F642" s="321"/>
      <c r="G642" s="321"/>
      <c r="H642" s="321"/>
      <c r="I642" s="321"/>
      <c r="J642" s="322"/>
    </row>
    <row r="643" spans="1:10" ht="15.75" x14ac:dyDescent="0.25">
      <c r="A643" s="5"/>
      <c r="B643" s="11"/>
      <c r="C643" s="318" t="s">
        <v>1133</v>
      </c>
      <c r="D643" s="318"/>
      <c r="E643" s="318"/>
      <c r="F643" s="318"/>
      <c r="G643" s="318"/>
      <c r="H643" s="318"/>
      <c r="I643" s="318"/>
      <c r="J643" s="319"/>
    </row>
    <row r="644" spans="1:10" x14ac:dyDescent="0.25">
      <c r="A644" s="7"/>
      <c r="B644" s="97"/>
      <c r="C644" s="156"/>
      <c r="D644" s="174" t="s">
        <v>596</v>
      </c>
      <c r="E644" s="189" t="s">
        <v>597</v>
      </c>
      <c r="F644" s="191" t="s">
        <v>204</v>
      </c>
      <c r="G644" s="176"/>
      <c r="H644" s="142">
        <v>1</v>
      </c>
      <c r="I644" s="128"/>
      <c r="J644" s="227"/>
    </row>
    <row r="645" spans="1:10" ht="15.75" x14ac:dyDescent="0.25">
      <c r="A645" s="5"/>
      <c r="B645" s="154"/>
      <c r="C645" s="326" t="s">
        <v>1134</v>
      </c>
      <c r="D645" s="326"/>
      <c r="E645" s="326"/>
      <c r="F645" s="326"/>
      <c r="G645" s="326"/>
      <c r="H645" s="326"/>
      <c r="I645" s="326"/>
      <c r="J645" s="327"/>
    </row>
    <row r="646" spans="1:10" x14ac:dyDescent="0.25">
      <c r="A646" s="7"/>
      <c r="B646" s="97"/>
      <c r="C646" s="156"/>
      <c r="D646" s="51" t="s">
        <v>598</v>
      </c>
      <c r="E646" s="204" t="s">
        <v>1135</v>
      </c>
      <c r="F646" s="205" t="s">
        <v>14</v>
      </c>
      <c r="G646" s="106"/>
      <c r="H646" s="142">
        <v>1</v>
      </c>
      <c r="I646" s="115"/>
      <c r="J646" s="216"/>
    </row>
    <row r="647" spans="1:10" ht="15.75" x14ac:dyDescent="0.25">
      <c r="A647" s="5"/>
      <c r="B647" s="154"/>
      <c r="C647" s="326" t="s">
        <v>1136</v>
      </c>
      <c r="D647" s="326"/>
      <c r="E647" s="326"/>
      <c r="F647" s="326"/>
      <c r="G647" s="326"/>
      <c r="H647" s="326"/>
      <c r="I647" s="326"/>
      <c r="J647" s="327"/>
    </row>
    <row r="648" spans="1:10" ht="19.5" thickBot="1" x14ac:dyDescent="0.3">
      <c r="A648" s="7"/>
      <c r="B648" s="97"/>
      <c r="C648" s="156"/>
      <c r="D648" s="83" t="s">
        <v>599</v>
      </c>
      <c r="E648" s="189" t="s">
        <v>600</v>
      </c>
      <c r="F648" s="84" t="s">
        <v>16</v>
      </c>
      <c r="G648" s="176"/>
      <c r="H648" s="86">
        <v>1</v>
      </c>
      <c r="I648" s="128"/>
      <c r="J648" s="227"/>
    </row>
    <row r="649" spans="1:10" ht="16.5" thickBot="1" x14ac:dyDescent="0.3">
      <c r="A649" s="3"/>
      <c r="B649" s="320" t="s">
        <v>1137</v>
      </c>
      <c r="C649" s="321"/>
      <c r="D649" s="321"/>
      <c r="E649" s="321"/>
      <c r="F649" s="321"/>
      <c r="G649" s="321"/>
      <c r="H649" s="321"/>
      <c r="I649" s="321"/>
      <c r="J649" s="322"/>
    </row>
    <row r="650" spans="1:10" ht="15.75" x14ac:dyDescent="0.25">
      <c r="A650" s="5"/>
      <c r="B650" s="29"/>
      <c r="C650" s="318" t="s">
        <v>1138</v>
      </c>
      <c r="D650" s="318"/>
      <c r="E650" s="318"/>
      <c r="F650" s="318"/>
      <c r="G650" s="318"/>
      <c r="H650" s="318"/>
      <c r="I650" s="318"/>
      <c r="J650" s="319"/>
    </row>
    <row r="651" spans="1:10" x14ac:dyDescent="0.25">
      <c r="A651" s="7"/>
      <c r="B651" s="97"/>
      <c r="C651" s="156"/>
      <c r="D651" s="174" t="s">
        <v>601</v>
      </c>
      <c r="E651" s="189" t="s">
        <v>1498</v>
      </c>
      <c r="F651" s="191" t="s">
        <v>16</v>
      </c>
      <c r="G651" s="176"/>
      <c r="H651" s="142">
        <v>1</v>
      </c>
      <c r="I651" s="128"/>
      <c r="J651" s="227"/>
    </row>
    <row r="652" spans="1:10" x14ac:dyDescent="0.25">
      <c r="A652" s="7"/>
      <c r="B652" s="61"/>
      <c r="C652" s="162"/>
      <c r="D652" s="89" t="s">
        <v>602</v>
      </c>
      <c r="E652" s="106" t="s">
        <v>1499</v>
      </c>
      <c r="F652" s="90" t="s">
        <v>8</v>
      </c>
      <c r="G652" s="107"/>
      <c r="H652" s="92">
        <v>1</v>
      </c>
      <c r="I652" s="115"/>
      <c r="J652" s="216"/>
    </row>
    <row r="653" spans="1:10" ht="63" x14ac:dyDescent="0.25">
      <c r="A653" s="7"/>
      <c r="B653" s="61"/>
      <c r="C653" s="162"/>
      <c r="D653" s="89" t="s">
        <v>603</v>
      </c>
      <c r="E653" s="106" t="s">
        <v>604</v>
      </c>
      <c r="F653" s="90" t="s">
        <v>8</v>
      </c>
      <c r="G653" s="107" t="s">
        <v>1503</v>
      </c>
      <c r="H653" s="92">
        <v>1</v>
      </c>
      <c r="I653" s="115"/>
      <c r="J653" s="216"/>
    </row>
    <row r="654" spans="1:10" ht="15.75" x14ac:dyDescent="0.25">
      <c r="A654" s="5"/>
      <c r="B654" s="154"/>
      <c r="C654" s="326" t="s">
        <v>1139</v>
      </c>
      <c r="D654" s="326"/>
      <c r="E654" s="326"/>
      <c r="F654" s="326"/>
      <c r="G654" s="326"/>
      <c r="H654" s="326"/>
      <c r="I654" s="326"/>
      <c r="J654" s="327"/>
    </row>
    <row r="655" spans="1:10" ht="32.25" thickBot="1" x14ac:dyDescent="0.3">
      <c r="A655" s="7"/>
      <c r="B655" s="100"/>
      <c r="C655" s="101"/>
      <c r="D655" s="72" t="s">
        <v>605</v>
      </c>
      <c r="E655" s="257" t="s">
        <v>606</v>
      </c>
      <c r="F655" s="258" t="s">
        <v>16</v>
      </c>
      <c r="G655" s="244" t="s">
        <v>1504</v>
      </c>
      <c r="H655" s="96">
        <v>1</v>
      </c>
      <c r="I655" s="125"/>
      <c r="J655" s="269"/>
    </row>
    <row r="656" spans="1:10" x14ac:dyDescent="0.3">
      <c r="H656" s="256"/>
    </row>
    <row r="657" spans="1:10" ht="19.5" thickBot="1" x14ac:dyDescent="0.3">
      <c r="B657" s="323" t="s">
        <v>1140</v>
      </c>
      <c r="C657" s="324"/>
      <c r="D657" s="324"/>
      <c r="E657" s="324"/>
      <c r="F657" s="324"/>
      <c r="G657" s="324"/>
      <c r="H657" s="324"/>
      <c r="I657" s="324"/>
      <c r="J657" s="325"/>
    </row>
    <row r="658" spans="1:10" ht="16.5" thickBot="1" x14ac:dyDescent="0.3">
      <c r="A658" s="3"/>
      <c r="B658" s="320" t="s">
        <v>1141</v>
      </c>
      <c r="C658" s="321"/>
      <c r="D658" s="321"/>
      <c r="E658" s="321"/>
      <c r="F658" s="321"/>
      <c r="G658" s="321"/>
      <c r="H658" s="321"/>
      <c r="I658" s="321"/>
      <c r="J658" s="322"/>
    </row>
    <row r="659" spans="1:10" ht="15.75" x14ac:dyDescent="0.25">
      <c r="A659" s="5"/>
      <c r="B659" s="11"/>
      <c r="C659" s="318" t="s">
        <v>1142</v>
      </c>
      <c r="D659" s="318"/>
      <c r="E659" s="318"/>
      <c r="F659" s="318"/>
      <c r="G659" s="318"/>
      <c r="H659" s="318"/>
      <c r="I659" s="318"/>
      <c r="J659" s="319"/>
    </row>
    <row r="660" spans="1:10" ht="31.5" x14ac:dyDescent="0.25">
      <c r="A660" s="7"/>
      <c r="B660" s="97"/>
      <c r="C660" s="156"/>
      <c r="D660" s="140" t="s">
        <v>607</v>
      </c>
      <c r="E660" s="188" t="s">
        <v>1143</v>
      </c>
      <c r="F660" s="84" t="s">
        <v>200</v>
      </c>
      <c r="G660" s="176" t="s">
        <v>1144</v>
      </c>
      <c r="H660" s="142">
        <v>1</v>
      </c>
      <c r="I660" s="128"/>
      <c r="J660" s="225"/>
    </row>
    <row r="661" spans="1:10" x14ac:dyDescent="0.25">
      <c r="A661" s="7"/>
      <c r="B661" s="61"/>
      <c r="C661" s="162"/>
      <c r="D661" s="89" t="s">
        <v>608</v>
      </c>
      <c r="E661" s="163" t="s">
        <v>609</v>
      </c>
      <c r="F661" s="90" t="s">
        <v>200</v>
      </c>
      <c r="G661" s="107"/>
      <c r="H661" s="92">
        <v>1</v>
      </c>
      <c r="I661" s="115"/>
      <c r="J661" s="227"/>
    </row>
    <row r="662" spans="1:10" ht="48" thickBot="1" x14ac:dyDescent="0.3">
      <c r="A662" s="7"/>
      <c r="B662" s="61"/>
      <c r="C662" s="162"/>
      <c r="D662" s="89" t="s">
        <v>610</v>
      </c>
      <c r="E662" s="106" t="s">
        <v>611</v>
      </c>
      <c r="F662" s="141" t="s">
        <v>200</v>
      </c>
      <c r="G662" s="107" t="s">
        <v>1502</v>
      </c>
      <c r="H662" s="92">
        <v>1</v>
      </c>
      <c r="I662" s="115"/>
      <c r="J662" s="216"/>
    </row>
    <row r="663" spans="1:10" ht="16.5" thickBot="1" x14ac:dyDescent="0.3">
      <c r="A663" s="3"/>
      <c r="B663" s="320" t="s">
        <v>1145</v>
      </c>
      <c r="C663" s="321"/>
      <c r="D663" s="321"/>
      <c r="E663" s="321"/>
      <c r="F663" s="321"/>
      <c r="G663" s="321"/>
      <c r="H663" s="321"/>
      <c r="I663" s="321"/>
      <c r="J663" s="322"/>
    </row>
    <row r="664" spans="1:10" ht="15.75" x14ac:dyDescent="0.25">
      <c r="A664" s="5"/>
      <c r="B664" s="11"/>
      <c r="C664" s="318" t="s">
        <v>1146</v>
      </c>
      <c r="D664" s="318"/>
      <c r="E664" s="318"/>
      <c r="F664" s="318"/>
      <c r="G664" s="318"/>
      <c r="H664" s="318"/>
      <c r="I664" s="318"/>
      <c r="J664" s="319"/>
    </row>
    <row r="665" spans="1:10" ht="68.25" customHeight="1" x14ac:dyDescent="0.25">
      <c r="A665" s="7"/>
      <c r="B665" s="97"/>
      <c r="C665" s="156"/>
      <c r="D665" s="174" t="s">
        <v>612</v>
      </c>
      <c r="E665" s="189" t="s">
        <v>613</v>
      </c>
      <c r="F665" s="84" t="s">
        <v>200</v>
      </c>
      <c r="G665" s="176" t="s">
        <v>1147</v>
      </c>
      <c r="H665" s="142">
        <v>1</v>
      </c>
      <c r="I665" s="128"/>
      <c r="J665" s="227"/>
    </row>
    <row r="666" spans="1:10" ht="18.75" customHeight="1" x14ac:dyDescent="0.25">
      <c r="A666" s="7"/>
      <c r="B666" s="187"/>
      <c r="C666" s="162"/>
      <c r="D666" s="147" t="s">
        <v>614</v>
      </c>
      <c r="E666" s="210" t="s">
        <v>1148</v>
      </c>
      <c r="F666" s="207" t="s">
        <v>200</v>
      </c>
      <c r="G666" s="151"/>
      <c r="H666" s="92">
        <v>1</v>
      </c>
      <c r="I666" s="222"/>
      <c r="J666" s="225"/>
    </row>
    <row r="667" spans="1:10" ht="60" customHeight="1" x14ac:dyDescent="0.25">
      <c r="B667" s="62"/>
      <c r="C667" s="138"/>
      <c r="D667" s="147" t="s">
        <v>615</v>
      </c>
      <c r="E667" s="208" t="s">
        <v>1149</v>
      </c>
      <c r="F667" s="312" t="s">
        <v>200</v>
      </c>
      <c r="G667" s="71" t="s">
        <v>1494</v>
      </c>
      <c r="H667" s="92">
        <v>1</v>
      </c>
      <c r="I667" s="313"/>
      <c r="J667" s="217"/>
    </row>
    <row r="668" spans="1:10" ht="31.5" x14ac:dyDescent="0.25">
      <c r="A668" s="7"/>
      <c r="B668" s="61"/>
      <c r="C668" s="162"/>
      <c r="D668" s="89" t="s">
        <v>616</v>
      </c>
      <c r="E668" s="206" t="s">
        <v>1495</v>
      </c>
      <c r="F668" s="312" t="s">
        <v>200</v>
      </c>
      <c r="G668" s="106" t="s">
        <v>1496</v>
      </c>
      <c r="H668" s="92">
        <v>1</v>
      </c>
      <c r="I668" s="314"/>
      <c r="J668" s="216"/>
    </row>
    <row r="669" spans="1:10" ht="31.5" x14ac:dyDescent="0.25">
      <c r="A669" s="7"/>
      <c r="B669" s="61"/>
      <c r="C669" s="162"/>
      <c r="D669" s="89" t="s">
        <v>617</v>
      </c>
      <c r="E669" s="206" t="s">
        <v>618</v>
      </c>
      <c r="F669" s="312" t="s">
        <v>200</v>
      </c>
      <c r="G669" s="106" t="s">
        <v>1497</v>
      </c>
      <c r="H669" s="92">
        <v>1</v>
      </c>
      <c r="I669" s="314"/>
      <c r="J669" s="216"/>
    </row>
    <row r="670" spans="1:10" ht="19.5" thickBot="1" x14ac:dyDescent="0.3">
      <c r="A670" s="7"/>
      <c r="B670" s="304"/>
      <c r="C670" s="305"/>
      <c r="D670" s="306" t="s">
        <v>619</v>
      </c>
      <c r="E670" s="307" t="s">
        <v>1150</v>
      </c>
      <c r="F670" s="209" t="s">
        <v>200</v>
      </c>
      <c r="G670" s="308"/>
      <c r="H670" s="309">
        <v>1</v>
      </c>
      <c r="I670" s="310"/>
      <c r="J670" s="311"/>
    </row>
    <row r="671" spans="1:10" ht="16.5" thickBot="1" x14ac:dyDescent="0.3">
      <c r="A671" s="3"/>
      <c r="B671" s="315" t="s">
        <v>1151</v>
      </c>
      <c r="C671" s="316"/>
      <c r="D671" s="316"/>
      <c r="E671" s="316"/>
      <c r="F671" s="316"/>
      <c r="G671" s="316"/>
      <c r="H671" s="316"/>
      <c r="I671" s="316"/>
      <c r="J671" s="317"/>
    </row>
    <row r="672" spans="1:10" ht="15.75" x14ac:dyDescent="0.25">
      <c r="A672" s="5"/>
      <c r="B672" s="11"/>
      <c r="C672" s="318" t="s">
        <v>1152</v>
      </c>
      <c r="D672" s="318"/>
      <c r="E672" s="318"/>
      <c r="F672" s="318"/>
      <c r="G672" s="318"/>
      <c r="H672" s="318"/>
      <c r="I672" s="318"/>
      <c r="J672" s="319"/>
    </row>
    <row r="673" spans="1:10" x14ac:dyDescent="0.25">
      <c r="A673" s="7"/>
      <c r="B673" s="97"/>
      <c r="C673" s="156"/>
      <c r="D673" s="212" t="s">
        <v>620</v>
      </c>
      <c r="E673" s="189" t="s">
        <v>621</v>
      </c>
      <c r="F673" s="213" t="s">
        <v>200</v>
      </c>
      <c r="G673" s="107"/>
      <c r="H673" s="142">
        <v>1</v>
      </c>
      <c r="I673" s="115"/>
      <c r="J673" s="216"/>
    </row>
    <row r="674" spans="1:10" ht="47.25" x14ac:dyDescent="0.25">
      <c r="A674" s="7"/>
      <c r="B674" s="187"/>
      <c r="C674" s="162"/>
      <c r="D674" s="147" t="s">
        <v>622</v>
      </c>
      <c r="E674" s="214" t="s">
        <v>724</v>
      </c>
      <c r="F674" s="207" t="s">
        <v>200</v>
      </c>
      <c r="G674" s="151" t="s">
        <v>1490</v>
      </c>
      <c r="H674" s="92">
        <v>1</v>
      </c>
      <c r="I674" s="222"/>
      <c r="J674" s="225"/>
    </row>
    <row r="675" spans="1:10" ht="47.25" x14ac:dyDescent="0.25">
      <c r="B675" s="62"/>
      <c r="C675" s="138"/>
      <c r="D675" s="89" t="s">
        <v>623</v>
      </c>
      <c r="E675" s="208" t="s">
        <v>1153</v>
      </c>
      <c r="F675" s="209" t="s">
        <v>200</v>
      </c>
      <c r="G675" s="71" t="s">
        <v>1491</v>
      </c>
      <c r="H675" s="92">
        <v>1</v>
      </c>
      <c r="I675" s="128"/>
      <c r="J675" s="217"/>
    </row>
    <row r="676" spans="1:10" ht="31.5" x14ac:dyDescent="0.25">
      <c r="A676" s="7"/>
      <c r="B676" s="61"/>
      <c r="C676" s="162"/>
      <c r="D676" s="140" t="s">
        <v>624</v>
      </c>
      <c r="E676" s="206" t="s">
        <v>1154</v>
      </c>
      <c r="F676" s="209" t="s">
        <v>200</v>
      </c>
      <c r="G676" s="106"/>
      <c r="H676" s="92">
        <v>10</v>
      </c>
      <c r="I676" s="115"/>
      <c r="J676" s="216"/>
    </row>
    <row r="677" spans="1:10" ht="189" x14ac:dyDescent="0.25">
      <c r="A677" s="7"/>
      <c r="B677" s="61"/>
      <c r="C677" s="162"/>
      <c r="D677" s="147" t="s">
        <v>625</v>
      </c>
      <c r="E677" s="206" t="s">
        <v>663</v>
      </c>
      <c r="F677" s="209" t="s">
        <v>200</v>
      </c>
      <c r="G677" s="106" t="s">
        <v>1155</v>
      </c>
      <c r="H677" s="92">
        <v>10</v>
      </c>
      <c r="I677" s="115"/>
      <c r="J677" s="268" t="s">
        <v>905</v>
      </c>
    </row>
    <row r="678" spans="1:10" ht="78.75" x14ac:dyDescent="0.25">
      <c r="A678" s="7"/>
      <c r="B678" s="61"/>
      <c r="C678" s="162"/>
      <c r="D678" s="89" t="s">
        <v>627</v>
      </c>
      <c r="E678" s="206" t="s">
        <v>1156</v>
      </c>
      <c r="F678" s="209" t="s">
        <v>200</v>
      </c>
      <c r="G678" s="106" t="s">
        <v>1492</v>
      </c>
      <c r="H678" s="92">
        <v>10</v>
      </c>
      <c r="I678" s="115"/>
      <c r="J678" s="216"/>
    </row>
    <row r="679" spans="1:10" ht="31.5" x14ac:dyDescent="0.25">
      <c r="A679" s="7"/>
      <c r="B679" s="187"/>
      <c r="C679" s="162"/>
      <c r="D679" s="140" t="s">
        <v>628</v>
      </c>
      <c r="E679" s="210" t="s">
        <v>1157</v>
      </c>
      <c r="F679" s="207" t="s">
        <v>200</v>
      </c>
      <c r="G679" s="151"/>
      <c r="H679" s="92">
        <v>10</v>
      </c>
      <c r="I679" s="222"/>
      <c r="J679" s="225"/>
    </row>
    <row r="680" spans="1:10" ht="31.5" x14ac:dyDescent="0.25">
      <c r="B680" s="62"/>
      <c r="C680" s="138"/>
      <c r="D680" s="147" t="s">
        <v>630</v>
      </c>
      <c r="E680" s="208" t="s">
        <v>626</v>
      </c>
      <c r="F680" s="209" t="s">
        <v>200</v>
      </c>
      <c r="G680" s="71"/>
      <c r="H680" s="92">
        <v>10</v>
      </c>
      <c r="I680" s="128"/>
      <c r="J680" s="217"/>
    </row>
    <row r="681" spans="1:10" x14ac:dyDescent="0.25">
      <c r="A681" s="7"/>
      <c r="B681" s="61"/>
      <c r="C681" s="162"/>
      <c r="D681" s="89" t="s">
        <v>631</v>
      </c>
      <c r="E681" s="206" t="s">
        <v>664</v>
      </c>
      <c r="F681" s="209" t="s">
        <v>200</v>
      </c>
      <c r="G681" s="106"/>
      <c r="H681" s="92">
        <v>10</v>
      </c>
      <c r="I681" s="115"/>
      <c r="J681" s="216"/>
    </row>
    <row r="682" spans="1:10" x14ac:dyDescent="0.25">
      <c r="A682" s="7"/>
      <c r="B682" s="61"/>
      <c r="C682" s="162"/>
      <c r="D682" s="89" t="s">
        <v>633</v>
      </c>
      <c r="E682" s="206" t="s">
        <v>629</v>
      </c>
      <c r="F682" s="209" t="s">
        <v>200</v>
      </c>
      <c r="G682" s="215"/>
      <c r="H682" s="92">
        <v>10</v>
      </c>
      <c r="I682" s="115"/>
      <c r="J682" s="216"/>
    </row>
    <row r="683" spans="1:10" ht="63" x14ac:dyDescent="0.25">
      <c r="A683" s="7"/>
      <c r="B683" s="61"/>
      <c r="C683" s="162"/>
      <c r="D683" s="140" t="s">
        <v>1158</v>
      </c>
      <c r="E683" s="206" t="s">
        <v>1159</v>
      </c>
      <c r="F683" s="209" t="s">
        <v>200</v>
      </c>
      <c r="G683" s="106" t="s">
        <v>1160</v>
      </c>
      <c r="H683" s="92">
        <v>10</v>
      </c>
      <c r="I683" s="115"/>
      <c r="J683" s="216"/>
    </row>
    <row r="684" spans="1:10" x14ac:dyDescent="0.25">
      <c r="A684" s="7"/>
      <c r="B684" s="61"/>
      <c r="C684" s="162"/>
      <c r="D684" s="89" t="s">
        <v>1161</v>
      </c>
      <c r="E684" s="206" t="s">
        <v>632</v>
      </c>
      <c r="F684" s="209" t="s">
        <v>200</v>
      </c>
      <c r="G684" s="106"/>
      <c r="H684" s="92">
        <v>10</v>
      </c>
      <c r="I684" s="115"/>
      <c r="J684" s="216"/>
    </row>
    <row r="685" spans="1:10" ht="19.5" thickBot="1" x14ac:dyDescent="0.3">
      <c r="A685" s="7"/>
      <c r="B685" s="61"/>
      <c r="C685" s="162"/>
      <c r="D685" s="89" t="s">
        <v>1162</v>
      </c>
      <c r="E685" s="206" t="s">
        <v>634</v>
      </c>
      <c r="F685" s="209" t="s">
        <v>200</v>
      </c>
      <c r="G685" s="106"/>
      <c r="H685" s="92">
        <v>5</v>
      </c>
      <c r="I685" s="115"/>
      <c r="J685" s="216"/>
    </row>
    <row r="686" spans="1:10" ht="16.5" thickBot="1" x14ac:dyDescent="0.3">
      <c r="A686" s="3"/>
      <c r="B686" s="320" t="s">
        <v>1163</v>
      </c>
      <c r="C686" s="321"/>
      <c r="D686" s="321"/>
      <c r="E686" s="321"/>
      <c r="F686" s="321"/>
      <c r="G686" s="321"/>
      <c r="H686" s="321"/>
      <c r="I686" s="321"/>
      <c r="J686" s="322"/>
    </row>
    <row r="687" spans="1:10" ht="15.75" x14ac:dyDescent="0.25">
      <c r="A687" s="5"/>
      <c r="B687" s="29"/>
      <c r="C687" s="318" t="s">
        <v>1164</v>
      </c>
      <c r="D687" s="318"/>
      <c r="E687" s="318"/>
      <c r="F687" s="318"/>
      <c r="G687" s="318"/>
      <c r="H687" s="318"/>
      <c r="I687" s="318"/>
      <c r="J687" s="319"/>
    </row>
    <row r="688" spans="1:10" ht="31.5" x14ac:dyDescent="0.25">
      <c r="A688" s="7"/>
      <c r="B688" s="97"/>
      <c r="C688" s="156"/>
      <c r="D688" s="83" t="s">
        <v>635</v>
      </c>
      <c r="E688" s="189" t="s">
        <v>636</v>
      </c>
      <c r="F688" s="213" t="s">
        <v>200</v>
      </c>
      <c r="G688" s="107" t="s">
        <v>1500</v>
      </c>
      <c r="H688" s="142">
        <v>5</v>
      </c>
      <c r="I688" s="115"/>
      <c r="J688" s="216"/>
    </row>
    <row r="689" spans="1:10" ht="19.5" thickBot="1" x14ac:dyDescent="0.3">
      <c r="A689" s="7"/>
      <c r="B689" s="242"/>
      <c r="C689" s="247"/>
      <c r="D689" s="248" t="s">
        <v>637</v>
      </c>
      <c r="E689" s="249" t="s">
        <v>1501</v>
      </c>
      <c r="F689" s="250" t="s">
        <v>200</v>
      </c>
      <c r="G689" s="244"/>
      <c r="H689" s="251">
        <v>5</v>
      </c>
      <c r="I689" s="125"/>
      <c r="J689" s="228"/>
    </row>
  </sheetData>
  <sheetProtection algorithmName="SHA-512" hashValue="Ffg6tP6LPxmtzYdWoM2IOKz8aycryHZ97sFeAER4DXm0X6NcaYWn/OeFTnxtcz/70aSdzMbJmTwJuSwMyyJSQA==" saltValue="EZ/U8BlNEDvfWIZKPMqFew==" spinCount="100000" sheet="1" formatCells="0" formatColumns="0" formatRows="0" insertColumns="0" insertRows="0" insertHyperlinks="0" deleteColumns="0" deleteRows="0" sort="0" autoFilter="0" pivotTables="0"/>
  <mergeCells count="237">
    <mergeCell ref="C194:J194"/>
    <mergeCell ref="C184:J184"/>
    <mergeCell ref="C186:J186"/>
    <mergeCell ref="C188:J188"/>
    <mergeCell ref="C190:J190"/>
    <mergeCell ref="C156:J156"/>
    <mergeCell ref="C162:J162"/>
    <mergeCell ref="B167:J167"/>
    <mergeCell ref="C168:J168"/>
    <mergeCell ref="C175:J175"/>
    <mergeCell ref="C181:J181"/>
    <mergeCell ref="C209:J209"/>
    <mergeCell ref="B2:J2"/>
    <mergeCell ref="B4:J4"/>
    <mergeCell ref="B5:J5"/>
    <mergeCell ref="B3:J3"/>
    <mergeCell ref="B73:J73"/>
    <mergeCell ref="C74:J74"/>
    <mergeCell ref="C76:J76"/>
    <mergeCell ref="B66:J66"/>
    <mergeCell ref="C67:J67"/>
    <mergeCell ref="C69:J69"/>
    <mergeCell ref="C71:J71"/>
    <mergeCell ref="C116:J116"/>
    <mergeCell ref="B119:J119"/>
    <mergeCell ref="B9:J9"/>
    <mergeCell ref="B18:J18"/>
    <mergeCell ref="B10:J10"/>
    <mergeCell ref="B33:J33"/>
    <mergeCell ref="B79:J79"/>
    <mergeCell ref="B80:J80"/>
    <mergeCell ref="C81:J81"/>
    <mergeCell ref="C84:J84"/>
    <mergeCell ref="C150:J150"/>
    <mergeCell ref="C152:J152"/>
    <mergeCell ref="C62:J62"/>
    <mergeCell ref="B42:J42"/>
    <mergeCell ref="C43:J43"/>
    <mergeCell ref="C49:J49"/>
    <mergeCell ref="C53:J53"/>
    <mergeCell ref="B198:J198"/>
    <mergeCell ref="B199:J199"/>
    <mergeCell ref="C200:J200"/>
    <mergeCell ref="C206:J206"/>
    <mergeCell ref="C154:J154"/>
    <mergeCell ref="C88:J88"/>
    <mergeCell ref="C120:J120"/>
    <mergeCell ref="C122:J122"/>
    <mergeCell ref="C133:J133"/>
    <mergeCell ref="C108:J108"/>
    <mergeCell ref="C110:J110"/>
    <mergeCell ref="C114:J114"/>
    <mergeCell ref="B136:J136"/>
    <mergeCell ref="C137:J137"/>
    <mergeCell ref="C140:J140"/>
    <mergeCell ref="C145:J145"/>
    <mergeCell ref="B147:J147"/>
    <mergeCell ref="C148:J148"/>
    <mergeCell ref="B183:J183"/>
    <mergeCell ref="C34:J34"/>
    <mergeCell ref="B41:J41"/>
    <mergeCell ref="B8:D8"/>
    <mergeCell ref="C15:J15"/>
    <mergeCell ref="C11:J11"/>
    <mergeCell ref="C19:J19"/>
    <mergeCell ref="C57:J57"/>
    <mergeCell ref="C59:J59"/>
    <mergeCell ref="B61:J61"/>
    <mergeCell ref="C226:J226"/>
    <mergeCell ref="C229:J229"/>
    <mergeCell ref="B231:J231"/>
    <mergeCell ref="C232:J232"/>
    <mergeCell ref="C235:J235"/>
    <mergeCell ref="B211:J211"/>
    <mergeCell ref="C212:J212"/>
    <mergeCell ref="C215:J215"/>
    <mergeCell ref="C219:J219"/>
    <mergeCell ref="C223:J223"/>
    <mergeCell ref="C254:J254"/>
    <mergeCell ref="C258:J258"/>
    <mergeCell ref="C263:J263"/>
    <mergeCell ref="C265:J265"/>
    <mergeCell ref="B267:J267"/>
    <mergeCell ref="C239:J239"/>
    <mergeCell ref="C244:J244"/>
    <mergeCell ref="C248:J248"/>
    <mergeCell ref="B250:J250"/>
    <mergeCell ref="C251:J251"/>
    <mergeCell ref="C280:J280"/>
    <mergeCell ref="B283:J283"/>
    <mergeCell ref="C284:J284"/>
    <mergeCell ref="C286:J286"/>
    <mergeCell ref="C288:J288"/>
    <mergeCell ref="C268:J268"/>
    <mergeCell ref="C271:J271"/>
    <mergeCell ref="C275:J275"/>
    <mergeCell ref="B277:J277"/>
    <mergeCell ref="C278:J278"/>
    <mergeCell ref="C300:J300"/>
    <mergeCell ref="B302:J302"/>
    <mergeCell ref="B303:J303"/>
    <mergeCell ref="B304:J304"/>
    <mergeCell ref="C305:J305"/>
    <mergeCell ref="B290:J290"/>
    <mergeCell ref="C291:J291"/>
    <mergeCell ref="C293:J293"/>
    <mergeCell ref="C296:J296"/>
    <mergeCell ref="B299:J299"/>
    <mergeCell ref="B329:J329"/>
    <mergeCell ref="C330:J330"/>
    <mergeCell ref="C332:J332"/>
    <mergeCell ref="C340:J340"/>
    <mergeCell ref="C342:J342"/>
    <mergeCell ref="C308:J308"/>
    <mergeCell ref="C315:J315"/>
    <mergeCell ref="B317:J317"/>
    <mergeCell ref="C318:J318"/>
    <mergeCell ref="C325:J325"/>
    <mergeCell ref="B357:J357"/>
    <mergeCell ref="C358:J358"/>
    <mergeCell ref="C360:J360"/>
    <mergeCell ref="B362:J362"/>
    <mergeCell ref="C363:J363"/>
    <mergeCell ref="B344:J344"/>
    <mergeCell ref="C345:J345"/>
    <mergeCell ref="C348:J348"/>
    <mergeCell ref="C352:J352"/>
    <mergeCell ref="C354:J354"/>
    <mergeCell ref="C383:J383"/>
    <mergeCell ref="B387:J387"/>
    <mergeCell ref="C388:J388"/>
    <mergeCell ref="C390:J390"/>
    <mergeCell ref="C392:J392"/>
    <mergeCell ref="C365:J365"/>
    <mergeCell ref="B370:J370"/>
    <mergeCell ref="C371:J371"/>
    <mergeCell ref="C375:J375"/>
    <mergeCell ref="C378:J378"/>
    <mergeCell ref="C406:J406"/>
    <mergeCell ref="C412:J412"/>
    <mergeCell ref="C418:J418"/>
    <mergeCell ref="C421:J421"/>
    <mergeCell ref="B423:J423"/>
    <mergeCell ref="C394:J394"/>
    <mergeCell ref="C396:J396"/>
    <mergeCell ref="C400:J400"/>
    <mergeCell ref="C403:J403"/>
    <mergeCell ref="B405:J405"/>
    <mergeCell ref="B440:J440"/>
    <mergeCell ref="C441:J441"/>
    <mergeCell ref="C443:J443"/>
    <mergeCell ref="B445:J445"/>
    <mergeCell ref="C446:J446"/>
    <mergeCell ref="C424:J424"/>
    <mergeCell ref="B426:J426"/>
    <mergeCell ref="C427:J427"/>
    <mergeCell ref="C429:J429"/>
    <mergeCell ref="C432:J432"/>
    <mergeCell ref="C465:J465"/>
    <mergeCell ref="B468:J468"/>
    <mergeCell ref="C469:J469"/>
    <mergeCell ref="C471:J471"/>
    <mergeCell ref="C473:J473"/>
    <mergeCell ref="C448:J448"/>
    <mergeCell ref="C454:J454"/>
    <mergeCell ref="B456:J456"/>
    <mergeCell ref="C457:J457"/>
    <mergeCell ref="C461:J461"/>
    <mergeCell ref="C484:J484"/>
    <mergeCell ref="C486:J486"/>
    <mergeCell ref="C489:J489"/>
    <mergeCell ref="C491:J491"/>
    <mergeCell ref="B493:J493"/>
    <mergeCell ref="C475:J475"/>
    <mergeCell ref="C477:J477"/>
    <mergeCell ref="B480:J480"/>
    <mergeCell ref="B481:J481"/>
    <mergeCell ref="C482:J482"/>
    <mergeCell ref="C517:J517"/>
    <mergeCell ref="B520:J520"/>
    <mergeCell ref="C521:J521"/>
    <mergeCell ref="C528:J528"/>
    <mergeCell ref="B537:J537"/>
    <mergeCell ref="C494:J494"/>
    <mergeCell ref="C502:J502"/>
    <mergeCell ref="C506:J506"/>
    <mergeCell ref="B509:J509"/>
    <mergeCell ref="C510:J510"/>
    <mergeCell ref="B560:J560"/>
    <mergeCell ref="C561:J561"/>
    <mergeCell ref="C566:J566"/>
    <mergeCell ref="C568:J568"/>
    <mergeCell ref="C574:J574"/>
    <mergeCell ref="C538:J538"/>
    <mergeCell ref="C544:J544"/>
    <mergeCell ref="C547:J547"/>
    <mergeCell ref="C556:J556"/>
    <mergeCell ref="C558:J558"/>
    <mergeCell ref="B586:J586"/>
    <mergeCell ref="C587:J587"/>
    <mergeCell ref="C589:J589"/>
    <mergeCell ref="B592:J592"/>
    <mergeCell ref="C593:J593"/>
    <mergeCell ref="B579:J579"/>
    <mergeCell ref="B580:J580"/>
    <mergeCell ref="C581:J581"/>
    <mergeCell ref="B583:J583"/>
    <mergeCell ref="C584:J584"/>
    <mergeCell ref="C625:J625"/>
    <mergeCell ref="C627:J627"/>
    <mergeCell ref="B629:J629"/>
    <mergeCell ref="C630:J630"/>
    <mergeCell ref="C632:J632"/>
    <mergeCell ref="C596:J596"/>
    <mergeCell ref="C618:J618"/>
    <mergeCell ref="C620:J620"/>
    <mergeCell ref="B622:J622"/>
    <mergeCell ref="C623:J623"/>
    <mergeCell ref="C645:J645"/>
    <mergeCell ref="C647:J647"/>
    <mergeCell ref="B649:J649"/>
    <mergeCell ref="C650:J650"/>
    <mergeCell ref="C654:J654"/>
    <mergeCell ref="C636:J636"/>
    <mergeCell ref="C638:J638"/>
    <mergeCell ref="C640:J640"/>
    <mergeCell ref="B642:J642"/>
    <mergeCell ref="C643:J643"/>
    <mergeCell ref="B671:J671"/>
    <mergeCell ref="C672:J672"/>
    <mergeCell ref="B686:J686"/>
    <mergeCell ref="C687:J687"/>
    <mergeCell ref="B657:J657"/>
    <mergeCell ref="B658:J658"/>
    <mergeCell ref="C659:J659"/>
    <mergeCell ref="B663:J663"/>
    <mergeCell ref="C664:J664"/>
  </mergeCells>
  <dataValidations disablePrompts="1" xWindow="1131" yWindow="202" count="98">
    <dataValidation type="whole" allowBlank="1" showInputMessage="1" showErrorMessage="1" errorTitle="Data Validation Error" error="The value you entered is not valid. Please enter a whole number from 0 to 5" promptTitle="Note: " prompt="For detailed service provision, kindly refer A2.3" sqref="I12">
      <formula1>0</formula1>
      <formula2>5</formula2>
    </dataValidation>
    <dataValidation type="whole" allowBlank="1" showInputMessage="1" showErrorMessage="1" errorTitle="Data Validation Error" error="The value you entered is not valid. Please enter a whole number between 0 - 13" sqref="I38">
      <formula1>0</formula1>
      <formula2>13</formula2>
    </dataValidation>
    <dataValidation type="whole" allowBlank="1" showInputMessage="1" showErrorMessage="1" errorTitle="Data Validation Error" error="The value you entered is not valid. Please enter a whole number between 0 - 10" sqref="I13:I14 I25:I26 I30:I32 I37 I187 I182 I157:I161 I164">
      <formula1>0</formula1>
      <formula2>10</formula2>
    </dataValidation>
    <dataValidation type="whole" allowBlank="1" showInputMessage="1" showErrorMessage="1" errorTitle="Data Validation Error" error="The value you entered is not valid. Please enter a whole number between 0 - 5" sqref="I16:I17 I20:I24 I27:I29 I39 I44:I48 I55:I56 I58 I60 I95 I685 I688:I689 I149 I178 I163 I165:I166 I155 I153 I151 I129">
      <formula1>0</formula1>
      <formula2>5</formula2>
    </dataValidation>
    <dataValidation type="whole" allowBlank="1" showInputMessage="1" showErrorMessage="1" errorTitle="Data Validation Error" error="The value you entered is not valid. Please enter a whole number between 0 - 5" promptTitle="Note: " prompt="In house, Parent hospital and Outsourced" sqref="I35">
      <formula1>0</formula1>
      <formula2>5</formula2>
    </dataValidation>
    <dataValidation type="whole" allowBlank="1" showInputMessage="1" showErrorMessage="1" errorTitle="Data Validation Error" error="The value you entered is not valid. Please enter a whole number between 0 - 5" promptTitle="Note:" prompt="Availability of side laboratory: Serum billirubin, Plasma glucose, Serum creatnine, Blood count, Platelet, C reactive protein, Prothrobin time, Blood gas analysis with PH measurement analysis.  " sqref="I36">
      <formula1>0</formula1>
      <formula2>5</formula2>
    </dataValidation>
    <dataValidation type="whole" allowBlank="1" showInputMessage="1" showErrorMessage="1" errorTitle="Data Validation Error" error="The value you entered is not valid. Please enter a whole number between 0 - 3" sqref="I54 I180">
      <formula1>0</formula1>
      <formula2>3</formula2>
    </dataValidation>
    <dataValidation type="whole" allowBlank="1" showInputMessage="1" showErrorMessage="1" errorTitle="Data Validation Error" error="The value you entered is not valid. Please enter a whole number between 0 - 2" sqref="I63 I113 I106">
      <formula1>0</formula1>
      <formula2>2</formula2>
    </dataValidation>
    <dataValidation type="whole" allowBlank="1" showInputMessage="1" showErrorMessage="1" errorTitle="Data Validation Error" error="The value you entered is not valid. Please enter a whole number between 0 - 1" sqref="I68 I50:I52 I64:I65 I70 I72 I75 I77 I82:I83 I85:I87 I89:I94 I96:I105 I107 I109 I111:I112 I115 I117:I118 I121 I123:I128 I130:I132 I134:I135 I138:I139 I141:I144 I146 I195:I196 I191:I193 I189 I179 I176:I177 I169:I174">
      <formula1>0</formula1>
      <formula2>1</formula2>
    </dataValidation>
    <dataValidation type="whole" allowBlank="1" showInputMessage="1" showErrorMessage="1" errorTitle="Data Validation Error" error="The value you entered is not valid. Please enter a whole number between 0 - 10." promptTitle="Note:" prompt="Baby theft, wrong drug administration, needle stick injury, absconding patients etc." sqref="I683">
      <formula1>0</formula1>
      <formula2>10</formula2>
    </dataValidation>
    <dataValidation type="whole" allowBlank="1" showInputMessage="1" showErrorMessage="1" errorTitle="Data Validation Error" error="The value you entered is not valid. Please enter a whole number between 0 - 1." promptTitle="Note:" prompt="No. of very low birth weight babies (&lt; 1200 gm)/No. of Low birth+ Very low birth babies." sqref="I665">
      <formula1>0</formula1>
      <formula2>1</formula2>
    </dataValidation>
    <dataValidation type="whole" allowBlank="1" showInputMessage="1" showErrorMessage="1" errorTitle="Data Validation Error" error="The value you entered is not valid. Please enter a whole number between 0 - 1." promptTitle="Note:" prompt="Proportion of inborn babies admitted in the unit." sqref="I660">
      <formula1>0</formula1>
      <formula2>1</formula2>
    </dataValidation>
    <dataValidation type="whole" allowBlank="1" showInputMessage="1" showErrorMessage="1" errorTitle="Data Validation Error" error="The value you entered is not valid. Please enter a whole number between 0 - 10." sqref="I608 I676:I682 I684 I621">
      <formula1>0</formula1>
      <formula2>10</formula2>
    </dataValidation>
    <dataValidation type="whole" allowBlank="1" showInputMessage="1" showErrorMessage="1" errorTitle="Data Validation Error" error="The value you entered is not valid. Please enter a whole number between 0 - 1." promptTitle="Note:" prompt="Staff knows what to do in case of shape injury. Whom to report. See if any reporting has been done." sqref="I573">
      <formula1>0</formula1>
      <formula2>1</formula2>
    </dataValidation>
    <dataValidation type="whole" allowBlank="1" showInputMessage="1" showErrorMessage="1" errorTitle="Data Validation Error" error="The value you entered is not valid. Please enter a whole number between 0 - 1." promptTitle="Note:" prompt="Ask if available. Where it is stored and who is in charge of that." sqref="I572">
      <formula1>0</formula1>
      <formula2>1</formula2>
    </dataValidation>
    <dataValidation type="whole" allowBlank="1" showInputMessage="1" showErrorMessage="1" errorTitle="Data Validation Error" error="The value you entered is not valid. Please enter a whole number between 0 - 1." promptTitle="Note:" prompt="Disinfection of syringes is not done in open buckets." sqref="I571">
      <formula1>0</formula1>
      <formula2>1</formula2>
    </dataValidation>
    <dataValidation type="whole" allowBlank="1" showInputMessage="1" showErrorMessage="1" errorTitle="Data Validation Error" error="The value you entered is not valid. Please enter a whole number between 0 - 1." promptTitle="Note:" prompt="Should be available nears the point of generation like nursing station and injection room." sqref="I570">
      <formula1>0</formula1>
      <formula2>1</formula2>
    </dataValidation>
    <dataValidation type="whole" allowBlank="1" showInputMessage="1" showErrorMessage="1" errorTitle="Data Validation Error" error="The value you entered is not valid. Please enter a whole number between 0 - 1." promptTitle="Note:" prompt="See if it has been used or just lying idle." sqref="I569">
      <formula1>0</formula1>
      <formula2>1</formula2>
    </dataValidation>
    <dataValidation type="whole" allowBlank="1" showInputMessage="1" showErrorMessage="1" errorTitle="Data Validation Error" error="The value you entered is not valid. Please enter a whole number between 0 - 1." promptTitle="Note:" prompt="Any cleaning equipment leading to dispersion of dust particles in air should be avoided." sqref="I552">
      <formula1>0</formula1>
      <formula2>1</formula2>
    </dataValidation>
    <dataValidation type="whole" allowBlank="1" showInputMessage="1" showErrorMessage="1" errorTitle="Data Validation Error" error="The value you entered is not valid. Please enter a whole number between 0 - 1." promptTitle="Note:" prompt="Unidirectional mopping from inside out." sqref="I551">
      <formula1>0</formula1>
      <formula2>1</formula2>
    </dataValidation>
    <dataValidation type="whole" allowBlank="1" showInputMessage="1" showErrorMessage="1" errorTitle="Data Validation Error" error="The value you entered is not valid. Please enter a whole number between 0 - 1." promptTitle="Note:" prompt="Hospital grade phenyl, disinfectant detergent solution." sqref="I546">
      <formula1>0</formula1>
      <formula2>1</formula2>
    </dataValidation>
    <dataValidation type="whole" allowBlank="1" showInputMessage="1" showErrorMessage="1" errorTitle="Data Validation Error" error="The value you entered is not valid. Please enter a whole number between 0 - 1." promptTitle="Note:" prompt="Chlorine solution, Gluteraldehye, carbolic acid." sqref="I545">
      <formula1>0</formula1>
      <formula2>1</formula2>
    </dataValidation>
    <dataValidation type="whole" allowBlank="1" showInputMessage="1" showErrorMessage="1" errorTitle="Data Validation Error" error="The value you entered is not valid. Please enter a whole number between 0 - 1." promptTitle="Note:" prompt="By glass pane" sqref="I542">
      <formula1>0</formula1>
      <formula2>1</formula2>
    </dataValidation>
    <dataValidation type="whole" allowBlank="1" showInputMessage="1" showErrorMessage="1" errorTitle="Data Validation Error" error="The value you entered is not valid. Please enter a whole number between 0 - 1." promptTitle="Note:" prompt="2 sets of doors of entry." sqref="I541">
      <formula1>0</formula1>
      <formula2>1</formula2>
    </dataValidation>
    <dataValidation type="whole" allowBlank="1" showInputMessage="1" showErrorMessage="1" errorTitle="Data Validation Error" error="The value you entered is not valid. Please enter a whole number between 0 - 1." promptTitle="Note:" prompt="Sterile packs are kept in clean, dust free, moist free environment." sqref="I536">
      <formula1>0</formula1>
      <formula2>1</formula2>
    </dataValidation>
    <dataValidation type="whole" allowBlank="1" showInputMessage="1" showErrorMessage="1" errorTitle="Data Validation Error" error="The value you entered is not valid. Please enter a whole number between 0 - 1." promptTitle="Note:" prompt="Ask staff about method, concentration and contact time  required for chemical sterilization." sqref="I532">
      <formula1>0</formula1>
      <formula2>1</formula2>
    </dataValidation>
    <dataValidation type="whole" allowBlank="1" showInputMessage="1" showErrorMessage="1" errorTitle="Data Validation Error" error="The value you entered is not valid. Please enter a whole number between 0 - 1." promptTitle="Note:" prompt="Ask staff about temperature, pressure and time." sqref="I531">
      <formula1>0</formula1>
      <formula2>1</formula2>
    </dataValidation>
    <dataValidation type="whole" allowBlank="1" showInputMessage="1" showErrorMessage="1" errorTitle="Data Validation Error" error="The value you entered is not valid. Please enter a whole number between 0 - 1." promptTitle="Note:" prompt="Ask staff about method and time required for boiling." sqref="I530">
      <formula1>0</formula1>
      <formula2>1</formula2>
    </dataValidation>
    <dataValidation type="whole" allowBlank="1" showInputMessage="1" showErrorMessage="1" errorTitle="Data Validation Error" error="The value you entered is not valid. Please enter a whole number between 0 - 1." promptTitle="Note:" prompt="Autoclaving/HLD/Chemical Sterilization." sqref="I529">
      <formula1>0</formula1>
      <formula2>1</formula2>
    </dataValidation>
    <dataValidation type="whole" allowBlank="1" showInputMessage="1" showErrorMessage="1" errorTitle="Data Validation Error" error="The value you entered is not valid. Please enter a whole number between 0 - 1." promptTitle="Note:" prompt="No sorting ,Rinsing or sluicing at Point of use/ Patient care area." sqref="I526">
      <formula1>0</formula1>
      <formula2>1</formula2>
    </dataValidation>
    <dataValidation type="whole" allowBlank="1" showInputMessage="1" showErrorMessage="1" errorTitle="Data Validation Error" error="The value you entered is not valid. Please enter a whole number between 0 - 1." promptTitle="Note:" prompt="Cleaning is done with detergent and running water after decontamination." sqref="I525">
      <formula1>0</formula1>
      <formula2>1</formula2>
    </dataValidation>
    <dataValidation type="whole" allowBlank="1" showInputMessage="1" showErrorMessage="1" errorTitle="Data Validation Error" error="The value you entered is not valid. Please enter a whole number between 0 - 1." promptTitle="Note:" prompt="10 minutes" sqref="I524">
      <formula1>0</formula1>
      <formula2>1</formula2>
    </dataValidation>
    <dataValidation type="whole" allowBlank="1" showInputMessage="1" showErrorMessage="1" errorTitle="Data Validation Error" error="The value you entered is not valid. Please enter a whole number between 0 - 1." promptTitle="Note:" prompt="Decontamination for thermometer, Stethoscope,  Suction apparatus, ambu bag 70% Alcohol or detergent water as applicable." sqref="I523">
      <formula1>0</formula1>
      <formula2>1</formula2>
    </dataValidation>
    <dataValidation type="whole" allowBlank="1" showInputMessage="1" showErrorMessage="1" errorTitle="Data Validation Error" error="The value you entered is not valid. Please enter a whole number between 0 - 1." promptTitle="Note:" prompt="Cleaning of Radiant warmer, Incubators and Bassinets with detergent water." sqref="I522">
      <formula1>0</formula1>
      <formula2>1</formula2>
    </dataValidation>
    <dataValidation type="whole" allowBlank="1" showInputMessage="1" showErrorMessage="1" errorTitle="Data Validation Error" error="The value you entered is not valid. Please enter a whole number between 0 - 1." promptTitle="Note:" prompt="Ask one member to demonstrate." sqref="I519">
      <formula1>0</formula1>
      <formula2>1</formula2>
    </dataValidation>
    <dataValidation type="whole" allowBlank="1" showInputMessage="1" showErrorMessage="1" errorTitle="Data Validation Error" error="The value you entered is not valid. Please enter a whole number between 0 - 1." promptTitle="Note:" prompt="HIV kit" sqref="I516">
      <formula1>0</formula1>
      <formula2>1</formula2>
    </dataValidation>
    <dataValidation type="whole" allowBlank="1" showInputMessage="1" showErrorMessage="1" errorTitle="Data Validation Error" error="The value you entered is not valid. Please enter a whole number between 0 - 1." promptTitle="Note:" prompt="Staff and visitors." sqref="I513:I515">
      <formula1>0</formula1>
      <formula2>1</formula2>
    </dataValidation>
    <dataValidation type="whole" allowBlank="1" showInputMessage="1" showErrorMessage="1" errorTitle="Data Validation Error" error="The value you entered is not valid. Please enter a whole number between 0 - 1." promptTitle="Note:" prompt="Handwashing b/w each patient &amp; change of gloves." sqref="I511">
      <formula1>0</formula1>
      <formula2>1</formula2>
    </dataValidation>
    <dataValidation type="whole" allowBlank="1" showInputMessage="1" showErrorMessage="1" errorTitle="Data Validation Error" error="The value you entered is not valid. Please enter a whole number between 0 - 1." promptTitle="Note:" prompt="like before giving IM/IV injection, drawing blood, putting Intravenous and urinary catheter." sqref="I508">
      <formula1>0</formula1>
      <formula2>1</formula2>
    </dataValidation>
    <dataValidation type="whole" allowBlank="1" showInputMessage="1" showErrorMessage="1" errorTitle="Data Validation Error" error="The value you entered is not valid. Please enter a whole number between 0 - 1." promptTitle="Note:" prompt="Prominently displayed above the hand washing facility , preferably in Local language." sqref="I499">
      <formula1>0</formula1>
      <formula2>1</formula2>
    </dataValidation>
    <dataValidation type="whole" allowBlank="1" showInputMessage="1" showErrorMessage="1" errorTitle="Data Validation Error" error="The value you entered is not valid. Please enter a whole number between 0 - 1." promptTitle="Note:" prompt="Check for availability/  Ask staff for regular supply. Hand rub dispenser are provided adjacent to bed." sqref="I498">
      <formula1>0</formula1>
      <formula2>1</formula2>
    </dataValidation>
    <dataValidation type="whole" allowBlank="1" showInputMessage="1" showErrorMessage="1" errorTitle="Data Validation Error" error="The value you entered is not valid. Please enter a whole number between 0 - 1." promptTitle="Note:" prompt="Check for availability/ Ask staff if the supply is adequate and uninterrupted." sqref="I497">
      <formula1>0</formula1>
      <formula2>1</formula2>
    </dataValidation>
    <dataValidation type="whole" allowBlank="1" showInputMessage="1" showErrorMessage="1" errorTitle="Data Validation Error" error="The value you entered is not valid. Please enter a whole number between 0 - 1." promptTitle="Note:" prompt="Ask to Open the tap. Ask Staff  water supply is regular. " sqref="I496">
      <formula1>0</formula1>
      <formula2>1</formula2>
    </dataValidation>
    <dataValidation type="whole" allowBlank="1" showInputMessage="1" showErrorMessage="1" errorTitle="Data Validation Error" error="The value you entered is not valid. Please enter a whole number between 0 - 1." promptTitle="Note:" prompt="FNBC guideline: Each unit should have at least 1 wash basin for every 5 beds." sqref="I495">
      <formula1>0</formula1>
      <formula2>1</formula2>
    </dataValidation>
    <dataValidation type="whole" allowBlank="1" showInputMessage="1" showErrorMessage="1" errorTitle="Data Validation Error" error="The value you entered is not valid. Please enter a whole number between 0 - 1." promptTitle="Note:" prompt="Hand washing and infection control audits done at periodic intervals." sqref="I490">
      <formula1>0</formula1>
      <formula2>1</formula2>
    </dataValidation>
    <dataValidation type="whole" allowBlank="1" showInputMessage="1" showErrorMessage="1" errorTitle="Data Validation Error" error="The value you entered is not valid. Please enter a whole number between 0 - 1." promptTitle="Note:" prompt="Hepatitis B, Tetanus Toxid etc." sqref="I487">
      <formula1>0</formula1>
      <formula2>1</formula2>
    </dataValidation>
    <dataValidation type="whole" allowBlank="1" showInputMessage="1" showErrorMessage="1" errorTitle="Data Validation Error" error="The value you entered is not valid. Please enter a whole number between 0 - 1." promptTitle="Note:" prompt="Patients are observed for any sign and symptoms of HAI like fever, purulent discharge from surgical site ." sqref="I485">
      <formula1>0</formula1>
      <formula2>1</formula2>
    </dataValidation>
    <dataValidation type="whole" allowBlank="1" showInputMessage="1" showErrorMessage="1" errorTitle="Data Validation Error" error="The value you entered is not valid. Please enter a whole number between 0 - 1." promptTitle="Note:" prompt="Swab are taken from infection prone surfaces " sqref="I483">
      <formula1>0</formula1>
      <formula2>1</formula2>
    </dataValidation>
    <dataValidation type="whole" allowBlank="1" showInputMessage="1" showErrorMessage="1" errorTitle="Data Validation Error" error="The value you entered is not valid. Please enter a whole number between 0 - 6." sqref="I478">
      <formula1>0</formula1>
      <formula2>6</formula2>
    </dataValidation>
    <dataValidation type="whole" allowBlank="1" showInputMessage="1" showErrorMessage="1" errorTitle="Data Validation Error" error="The value you entered is not valid. Please enter a whole number between 0 - 1." promptTitle="Note:" prompt="Competence testing." sqref="I472 I474 I476 I557 I559">
      <formula1>0</formula1>
      <formula2>1</formula2>
    </dataValidation>
    <dataValidation type="whole" allowBlank="1" showInputMessage="1" showErrorMessage="1" errorTitle="Data Validation Error" error="The value you entered is not valid. Please enter a whole number between 0 - 1." promptTitle="Note:" prompt="zero dose, system of ensuing immunization." sqref="I470">
      <formula1>0</formula1>
      <formula2>1</formula2>
    </dataValidation>
    <dataValidation type="whole" allowBlank="1" showInputMessage="1" showErrorMessage="1" errorTitle="Data Validation Error" error="The value you entered is not valid. Please enter a whole number between 0 - 1." promptTitle="Note:" prompt="If not available than how facility cope with it" sqref="I447">
      <formula1>0</formula1>
      <formula2>1</formula2>
    </dataValidation>
    <dataValidation type="whole" allowBlank="1" showInputMessage="1" showErrorMessage="1" errorTitle="Data Validation Error" error="The value you entered is not valid. Please enter a whole number between 0 - 1." promptTitle="Note:" prompt="For care of new born and breastfeeding, treatment and follow up counselling." sqref="I419">
      <formula1>0</formula1>
      <formula2>1</formula2>
    </dataValidation>
    <dataValidation type="whole" allowBlank="1" showInputMessage="1" showErrorMessage="1" errorTitle="Data Validation Error" error="The value you entered is not valid. Please enter a whole number between 0 - 1." promptTitle="Note:" prompt="See for discharge summary, referral slip provided." sqref="I413">
      <formula1>0</formula1>
      <formula2>1</formula2>
    </dataValidation>
    <dataValidation type="whole" allowBlank="1" showInputMessage="1" showErrorMessage="1" errorTitle="Data Validation Error" error="The value you entered is not valid. Please enter a whole number between 0 - 1." promptTitle="Note:" prompt="Patient is shifted to ward/step down after assessment." sqref="I407">
      <formula1>0</formula1>
      <formula2>1</formula2>
    </dataValidation>
    <dataValidation type="whole" allowBlank="1" showInputMessage="1" showErrorMessage="1" errorTitle="Data Validation Error" error="The value you entered is not valid. Please enter a whole number between 0 - 10." promptTitle="Note:" prompt="General order book (GOB), report book, Admission register, lab register, Admission sheet/ bed head ticket, discharge slip, referral slip, referral in/referral out register, Diet register, Linen register, Drug intend register." sqref="I401">
      <formula1>0</formula1>
      <formula2>10</formula2>
    </dataValidation>
    <dataValidation type="whole" allowBlank="1" showInputMessage="1" showErrorMessage="1" errorTitle="Data Validation Error" error="The value you entered is not valid. Please enter a whole number between 0 - 1." promptTitle="Note:" prompt="Availability of formats for Treatment Charts, TPR Chart , Intake Output Chart, Community follow up card, BHT, continuation sheet, Discharge card Etc. " sqref="I397">
      <formula1>0</formula1>
      <formula2>1</formula2>
    </dataValidation>
    <dataValidation type="whole" allowBlank="1" showInputMessage="1" showErrorMessage="1" errorTitle="Data Validation Error" error="The value you entered is not valid. Please enter a whole number between 0 - 1." promptTitle="Note:" prompt="Mobilization, resuscitation etc." sqref="I395">
      <formula1>0</formula1>
      <formula2>1</formula2>
    </dataValidation>
    <dataValidation type="whole" allowBlank="1" showInputMessage="1" showErrorMessage="1" errorTitle="Data Validation Error" error="The value you entered is not valid. Please enter a whole number between 0 - 1." promptTitle="Note:" prompt="Treatment given is recorded in treatment chart." sqref="I393">
      <formula1>0</formula1>
      <formula2>1</formula2>
    </dataValidation>
    <dataValidation type="whole" allowBlank="1" showInputMessage="1" showErrorMessage="1" errorTitle="Data Validation Error" error="The value you entered is not valid. Please enter a whole number between 0 - 1." promptTitle="Note:" prompt="Treatment prescribed in nursing records." sqref="I391">
      <formula1>0</formula1>
      <formula2>1</formula2>
    </dataValidation>
    <dataValidation type="whole" allowBlank="1" showInputMessage="1" showErrorMessage="1" errorTitle="Data Validation Error" error="The value you entered is not valid. Please enter a whole number between 0 - 1." promptTitle="Note:" prompt="Check the nursing staff how they calculate Infusion and monitor it." sqref="I385">
      <formula1>0</formula1>
      <formula2>1</formula2>
    </dataValidation>
    <dataValidation type="whole" allowBlank="1" showInputMessage="1" showErrorMessage="1" errorTitle="Data Validation Error" error="The value you entered is not valid. Please enter a whole number between 0 - 1." promptTitle="Note:" prompt="Check for calculation chart." sqref="I384">
      <formula1>0</formula1>
      <formula2>1</formula2>
    </dataValidation>
    <dataValidation type="whole" allowBlank="1" showInputMessage="1" showErrorMessage="1" errorTitle="Data Validation Error" error="The value you entered is not valid. Please enter a whole number between 0 - 1." promptTitle="Note:" prompt="In multi dose vial needle is not left in the septum." sqref="I381">
      <formula1>0</formula1>
      <formula2>1</formula2>
    </dataValidation>
    <dataValidation type="whole" allowBlank="1" showInputMessage="1" showErrorMessage="1" errorTitle="Data Validation Error" error="The value you entered is not valid. Please enter a whole number between 0 - 1." promptTitle="Note:" prompt="Check for any open single dose vial with left  over content intended to be used later on." sqref="I380">
      <formula1>0</formula1>
      <formula2>1</formula2>
    </dataValidation>
    <dataValidation type="whole" allowBlank="1" showInputMessage="1" showErrorMessage="1" errorTitle="Data Validation Error" error="The value you entered is not valid. Please enter a whole number between 0 - 1." promptTitle="Note:" prompt="A system of independent double check before administration, Error prone medical abbreviations are avoided" sqref="I374">
      <formula1>0</formula1>
      <formula2>1</formula2>
    </dataValidation>
    <dataValidation type="whole" allowBlank="1" showInputMessage="1" showErrorMessage="1" errorTitle="Data Validation Error" error="The value you entered is not valid. Please enter a whole number between 0 - 1." promptTitle="Note:" prompt="Value for maximum doses as per age, weight and diagnosis are available with nursing station and doctor." sqref="I373">
      <formula1>0</formula1>
      <formula2>1</formula2>
    </dataValidation>
    <dataValidation type="whole" allowBlank="1" showInputMessage="1" showErrorMessage="1" errorTitle="Data Validation Error" error="The value you entered is not valid. Please enter a whole number between 0 - 1." promptTitle="Note:" prompt="Adrenaline - 1/10,000( 1 in 10 dilution of 1/1000 solution) - 1 vial, Naloxone-1 vial ( 400 up/ml ) , 0.9% N.Saline- preferably 5 ml vial,   8.4% NaHCO3- 2 vials,  10% dextrose- 1 bottle, Distilled water-5 ml vialx 5" sqref="I372">
      <formula1>0</formula1>
      <formula2>1</formula2>
    </dataValidation>
    <dataValidation type="whole" allowBlank="1" showInputMessage="1" showErrorMessage="1" errorTitle="Data Validation Error" error="The value you entered is not valid. Please enter a whole number between 0 - 1." promptTitle="Note:" prompt="Check the measure taken to prevent new born theft, sweeping and baby fall." sqref="I359">
      <formula1>0</formula1>
      <formula2>1</formula2>
    </dataValidation>
    <dataValidation type="whole" allowBlank="1" showInputMessage="1" showErrorMessage="1" errorTitle="Data Validation Error" error="The value you entered is not valid. Please enter a whole number between 0 - 1." promptTitle="Note:" prompt="Check for use of cardiac monitor/multi parameter (patients with any form of respiratory support have a pulseoxymeter on continuously)." sqref="I356">
      <formula1>0</formula1>
      <formula2>1</formula2>
    </dataValidation>
    <dataValidation type="whole" allowBlank="1" showInputMessage="1" showErrorMessage="1" errorTitle="Data Validation Error" error="The value you entered is not valid. Please enter a whole number between 0 - 1." promptTitle="Note:" prompt="Check for TPR chart, Phototherapy chart, any other vital required is monitored" sqref="I355">
      <formula1>0</formula1>
      <formula2>1</formula2>
    </dataValidation>
    <dataValidation type="whole" allowBlank="1" showInputMessage="1" showErrorMessage="1" errorTitle="Data Validation Error" error="The value you entered is not valid. Please enter a whole number between 0 - 1." promptTitle="Note:" prompt="Check for nursing note register. Notes are adequately written." sqref="I353">
      <formula1>0</formula1>
      <formula2>1</formula2>
    </dataValidation>
    <dataValidation type="whole" allowBlank="1" showInputMessage="1" showErrorMessage="1" errorTitle="Data Validation Error" error="The value you entered is not valid. Please enter a whole number between 0 - 1." promptTitle="Note:" prompt="Verbal orders are rechecked before administration( verbal orders should be taken by 2 staff members and signed and reconfirmed with the ordering officer)" sqref="I347">
      <formula1>0</formula1>
      <formula2>1</formula2>
    </dataValidation>
    <dataValidation type="whole" allowBlank="1" showInputMessage="1" showErrorMessage="1" errorTitle="Data Validation Error" error="The value you entered is not valid. Please enter a whole number between 0 - 1." promptTitle="Note:" prompt="Check that treatment charts are updated and drugs given are marked. Corelate it with drugs and doses prescribed." sqref="I346">
      <formula1>0</formula1>
      <formula2>1</formula2>
    </dataValidation>
    <dataValidation type="whole" allowBlank="1" showInputMessage="1" showErrorMessage="1" errorTitle="Data Validation Error" error="The value you entered is not valid. Please enter a whole number between 0 - 1." promptTitle="Note:" prompt="Foster the establishment of breast feeding support groups and refer mothers to them on dicharge from the hospital or clinic." sqref="I341">
      <formula1>0</formula1>
      <formula2>1</formula2>
    </dataValidation>
    <dataValidation type="whole" allowBlank="1" showInputMessage="1" showErrorMessage="1" errorTitle="Data Validation Error" error="The value you entered is not valid. Please enter a whole number between 0 - 1." promptTitle="Note:" prompt="Check for referral cards filled from lower facilities." sqref="I337">
      <formula1>0</formula1>
      <formula2>1</formula2>
    </dataValidation>
    <dataValidation type="whole" allowBlank="1" showInputMessage="1" showErrorMessage="1" errorTitle="Data Validation Error" error="The value you entered is not valid. Please enter a whole number between 0 - 1." promptTitle="Note:" prompt="Check  continuity of care is maintained while transferring/ handover the patient. " sqref="I331">
      <formula1>0</formula1>
      <formula2>1</formula2>
    </dataValidation>
    <dataValidation type="whole" allowBlank="1" showInputMessage="1" showErrorMessage="1" errorTitle="Data Validation Error" error="The value you entered is not valid. Please enter a whole number between 0 - 1." promptTitle="Note:" prompt="Show mothers how to breast feed, andd how to maintain lactation even if they could be seperated from their infants." sqref="I327">
      <formula1>0</formula1>
      <formula2>1</formula2>
    </dataValidation>
    <dataValidation type="whole" allowBlank="1" showInputMessage="1" showErrorMessage="1" errorTitle="Data Validation Error" error="The value you entered is not valid. Please enter a whole number between 0 - 1." promptTitle="Note:" prompt="Check for that patient demographics like Name, age, Sex, Chief complaint, etc." sqref="I307">
      <formula1>0</formula1>
      <formula2>1</formula2>
    </dataValidation>
    <dataValidation type="whole" allowBlank="1" showInputMessage="1" showErrorMessage="1" errorTitle="Data Validation Error" error="The value you entered is not valid. Please enter a whole number between 0 - 1." promptTitle="Note:" prompt="Verification of outsourced services (cleaning/ Dietary/Laundry/Security/Maintenance)  provided are done by designated in-house staff" sqref="I301">
      <formula1>0</formula1>
      <formula2>1</formula2>
    </dataValidation>
    <dataValidation type="whole" allowBlank="1" showInputMessage="1" showErrorMessage="1" errorTitle="Data Validation Error" error="The value you entered is not valid. Please enter a whole number between 0 - 5." sqref="I297:I298 I504">
      <formula1>0</formula1>
      <formula2>5</formula2>
    </dataValidation>
    <dataValidation type="whole" allowBlank="1" showInputMessage="1" showErrorMessage="1" errorTitle="Data Validation Error" error="The value you entered is not valid. Please enter a whole number between 0 - 1." promptTitle="Note:" prompt="Check for system for recording time of reporting and relieving (Attendance register/ Biometrics etc)" sqref="I294">
      <formula1>0</formula1>
      <formula2>1</formula2>
    </dataValidation>
    <dataValidation type="whole" allowBlank="1" showInputMessage="1" showErrorMessage="1" errorTitle="Data Validation Error" error="The value you entered is not valid. Please enter a whole number between 0 - 1." promptTitle="Note:" prompt="Ask patient/staff weather they are satisfied with the Quality of food." sqref="I282">
      <formula1>0</formula1>
      <formula2>1</formula2>
    </dataValidation>
    <dataValidation type="whole" allowBlank="1" showInputMessage="1" showErrorMessage="1" errorTitle="Data Validation Error" error="The value you entered is not valid. Please enter a whole number between 0 - 1." promptTitle="Note:" prompt="Check that all items fixed in diet menu is provided to the patient." sqref="I281">
      <formula1>0</formula1>
      <formula2>1</formula2>
    </dataValidation>
    <dataValidation type="whole" allowBlank="1" showInputMessage="1" showErrorMessage="1" errorTitle="Data Validation Error" error="The value you entered is not valid. Please enter a whole number between 0 - 1." promptTitle="Note:" prompt="All area are clean  with no dirt,grease,littering and cobwebs." sqref="I255">
      <formula1>0</formula1>
      <formula2>1</formula2>
    </dataValidation>
    <dataValidation type="whole" allowBlank="1" showInputMessage="1" showErrorMessage="1" errorTitle="Data Validation Error" error="The value you entered is not valid. Please enter a whole number between 0 - 1." promptTitle="Note:" prompt="List of security" sqref="I247">
      <formula1>0</formula1>
      <formula2>1</formula2>
    </dataValidation>
    <dataValidation type="whole" allowBlank="1" showInputMessage="1" showErrorMessage="1" errorTitle="Data Validation Error" error="The value you entered is not valid. Please enter a whole number between 0 - 1." promptTitle="Note:" prompt="Check list" sqref="I246">
      <formula1>0</formula1>
      <formula2>1</formula2>
    </dataValidation>
    <dataValidation type="whole" allowBlank="1" showInputMessage="1" showErrorMessage="1" errorTitle="Data Validation Error" error="The value you entered is not valid. Please enter a whole number between 0 - 1." promptTitle="Note:" prompt="1 for each patient care room " sqref="I243">
      <formula1>0</formula1>
      <formula2>1</formula2>
    </dataValidation>
    <dataValidation type="whole" allowBlank="1" showInputMessage="1" showErrorMessage="1" errorTitle="Data Validation Error" error="The value you entered is not valid. Please enter a whole number between 0 - 1." promptTitle="Note:" prompt="Background sound should not be more than 45 db and peak density should not be more than 80db measured with a sound meter." sqref="I242">
      <formula1>0</formula1>
      <formula2>1</formula2>
    </dataValidation>
    <dataValidation type="whole" allowBlank="1" showInputMessage="1" showErrorMessage="1" errorTitle="Data Validation Error" error="The value you entered is not valid. Please enter a whole number between 0 - 1." promptTitle="Note:" prompt="Each equipment used should have servo controlled devices for heat control with cut off to limit increase in temperature of radiant warmers beyond a certain temperature or warning mechanism for sounding alert/alarm when temp increases beyond certain limits" sqref="I241">
      <formula1>0</formula1>
      <formula2>1</formula2>
    </dataValidation>
    <dataValidation type="whole" allowBlank="1" showInputMessage="1" showErrorMessage="1" errorTitle="Data Validation Error" error="The value you entered is not valid. Please enter a whole number between 0 - 1." promptTitle="Note:" prompt="Temperature inside main SCBU should be maintained at (22-26C), round the clock preferably by thermostatic control. Relative humidity of 30-60% should be maintained" sqref="I240">
      <formula1>0</formula1>
      <formula2>1</formula2>
    </dataValidation>
    <dataValidation type="whole" allowBlank="1" showInputMessage="1" showErrorMessage="1" errorTitle="Error" error="The value you entered is not valid. Please enter a whole number between 0 - 1" sqref="I207:I208 I205 I210 I214 I216:I218 I236:I238 I224:I225 I227:I228 I234 I220 I222">
      <formula1>0</formula1>
      <formula2>1</formula2>
    </dataValidation>
    <dataValidation type="whole" allowBlank="1" showInputMessage="1" showErrorMessage="1" errorTitle="Data Validation Error" error="The value you entered is not valid. Please enter a whole number between 0 - 1." promptTitle="Note:" prompt="Stock levels are updated daily, Requisitions and placed timely  " sqref="I213">
      <formula1>0</formula1>
      <formula2>1</formula2>
    </dataValidation>
    <dataValidation type="whole" allowBlank="1" showInputMessage="1" showErrorMessage="1" errorTitle="Data Validation Error" error="The value you entered is not valid. Please enter a whole number between 0 - 2." promptTitle="Note:" prompt="In charge opinion should be taken" sqref="I204">
      <formula1>0</formula1>
      <formula2>2</formula2>
    </dataValidation>
    <dataValidation type="whole" allowBlank="1" showInputMessage="1" showErrorMessage="1" errorTitle="Data Validation Error" error="The value you entered is not valid. Please enter a whole number between 0 - 2." promptTitle="Note:" prompt="Radiant warmer, suction machine, Oxygen concentrator, pulse oximeter/ Multipara monitor" sqref="I201">
      <formula1>0</formula1>
      <formula2>2</formula2>
    </dataValidation>
    <dataValidation type="whole" allowBlank="1" showInputMessage="1" showErrorMessage="1" errorTitle="Data Validation Error" error="The value you entered is not valid. Please enter a whole number between 0 - 1." sqref="I203 I389 I382 I379 I366:I369 I245 I252:I253 I326 I249 I256:I257 I259:I262 I264 I266 I269:I270 I272:I274 I276 I279 I285 I287 I289 I292 I295 I306 I309:I314 I316 I319:I324 I328 I333:I336 I338:I339 I343 I349:I351 I361 I364 I376:I377 I386 I402 I404 I408:I411 I414:I417 I420 I422 I425 I428 I430:I431 I433:I439 I442 I444 I398:I399 I449:I453 I455 I458:I460 I462:I464 I466:I467 I673:I675 I492 I503 I507 I505 I518 I512 I527 I543 I567 I661:I662 I666:I670 I488 I500:I501 I533:I535 I539:I540 I548:I550 I553:I555 I562:I565 I575:I577 I582 I588 I590:I591 I594:I595 I597:I607 I609:I617 I619 I624 I626 I628 I631 I633:I635 I637 I639 I641 I644 I646 I648 I651:I653 I655">
      <formula1>0</formula1>
      <formula2>1</formula2>
    </dataValidation>
    <dataValidation type="whole" allowBlank="1" showInputMessage="1" showErrorMessage="1" errorTitle="Data Validation Error" error="The value you entered is not valid. Please enter a whole number between 0 - 2." sqref="I202 I585">
      <formula1>0</formula1>
      <formula2>2</formula2>
    </dataValidation>
    <dataValidation type="whole" allowBlank="1" showInputMessage="1" showErrorMessage="1" errorTitle="Error" error="The value you entered is not valid. Please enter a whole number between 0 - 5" sqref="I221">
      <formula1>0</formula1>
      <formula2>5</formula2>
    </dataValidation>
    <dataValidation type="whole" allowBlank="1" showInputMessage="1" showErrorMessage="1" errorTitle="Data Validation Error" error="The value you entered is not valid. Please enter a whole number between 0 - 20" sqref="I185">
      <formula1>0</formula1>
      <formula2>20</formula2>
    </dataValidation>
  </dataValidations>
  <pageMargins left="0.62279411764705883" right="0.38" top="0.75" bottom="0.75" header="0.3" footer="0.3"/>
  <pageSetup paperSize="9" scale="77" fitToHeight="0" orientation="landscape" r:id="rId1"/>
  <headerFooter>
    <oddHeader>&amp;LDraft&amp;C&amp;G&amp;RDraft</oddHeader>
    <oddFooter>&amp;LDraft&amp;CDraft&amp;RDraft</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43"/>
  <sheetViews>
    <sheetView showGridLines="0" showRowColHeaders="0" zoomScale="112" zoomScaleNormal="112" workbookViewId="0">
      <selection activeCell="O5" sqref="O5"/>
    </sheetView>
  </sheetViews>
  <sheetFormatPr defaultRowHeight="15" x14ac:dyDescent="0.25"/>
  <cols>
    <col min="4" max="9" width="9.140625" customWidth="1" collapsed="1"/>
    <col min="10" max="10" width="17.42578125" customWidth="1" collapsed="1"/>
    <col min="11" max="11" width="10.7109375" customWidth="1" collapsed="1"/>
    <col min="12" max="12" width="10.85546875" customWidth="1" collapsed="1"/>
    <col min="13" max="13" width="13.42578125" customWidth="1" collapsed="1"/>
    <col min="14" max="14" width="14.85546875" customWidth="1" collapsed="1"/>
    <col min="15" max="15" width="11.140625" customWidth="1" collapsed="1"/>
  </cols>
  <sheetData>
    <row r="2" spans="2:15" s="2" customFormat="1" ht="31.5" x14ac:dyDescent="0.5">
      <c r="B2" s="356" t="s">
        <v>1</v>
      </c>
      <c r="C2" s="356"/>
      <c r="D2" s="356"/>
      <c r="E2" s="356"/>
      <c r="F2" s="356"/>
      <c r="G2" s="356"/>
      <c r="H2" s="356"/>
      <c r="I2" s="356"/>
      <c r="J2" s="356"/>
      <c r="K2" s="356"/>
      <c r="L2" s="356"/>
      <c r="M2" s="356"/>
      <c r="N2" s="356"/>
      <c r="O2" s="356"/>
    </row>
    <row r="3" spans="2:15" s="2" customFormat="1" ht="31.5" x14ac:dyDescent="0.5">
      <c r="B3" s="365" t="s">
        <v>858</v>
      </c>
      <c r="C3" s="365"/>
      <c r="D3" s="365"/>
      <c r="E3" s="365"/>
      <c r="F3" s="365"/>
      <c r="G3" s="365"/>
      <c r="H3" s="365"/>
      <c r="I3" s="365"/>
      <c r="J3" s="365"/>
      <c r="K3" s="365"/>
      <c r="L3" s="365"/>
      <c r="M3" s="365"/>
      <c r="N3" s="365"/>
      <c r="O3" s="365"/>
    </row>
    <row r="5" spans="2:15" ht="31.5" x14ac:dyDescent="0.25">
      <c r="B5" s="369" t="s">
        <v>853</v>
      </c>
      <c r="C5" s="369"/>
      <c r="D5" s="369"/>
      <c r="E5" s="369"/>
      <c r="F5" s="369"/>
      <c r="G5" s="369"/>
      <c r="H5" s="369"/>
      <c r="I5" s="369"/>
      <c r="J5" s="369"/>
      <c r="K5" s="25" t="s">
        <v>764</v>
      </c>
      <c r="L5" s="25" t="s">
        <v>848</v>
      </c>
      <c r="M5" s="237" t="s">
        <v>849</v>
      </c>
      <c r="N5" s="237" t="s">
        <v>851</v>
      </c>
      <c r="O5" s="237" t="s">
        <v>852</v>
      </c>
    </row>
    <row r="6" spans="2:15" s="2" customFormat="1" ht="22.5" customHeight="1" x14ac:dyDescent="0.25">
      <c r="B6" s="372" t="s">
        <v>793</v>
      </c>
      <c r="C6" s="373"/>
      <c r="D6" s="373"/>
      <c r="E6" s="373"/>
      <c r="F6" s="373"/>
      <c r="G6" s="373"/>
      <c r="H6" s="373"/>
      <c r="I6" s="373"/>
      <c r="J6" s="373"/>
      <c r="K6" s="15">
        <f>K12+K10+K7</f>
        <v>163</v>
      </c>
      <c r="L6" s="15">
        <f>L12+L10+L7</f>
        <v>0</v>
      </c>
      <c r="M6" s="28">
        <f>L6/K6</f>
        <v>0</v>
      </c>
      <c r="N6" s="27" t="str">
        <f>IF(COUNTIF(N7:N13,"Pending…")&gt;0,"Pending…","Complete")</f>
        <v>Pending…</v>
      </c>
      <c r="O6" s="24" t="str">
        <f>IF(N6="Pending…","",IF(M6&gt;Settings!$D$7,"Excellent",IF(M6&gt;Settings!$D$6,"Good",IF(M6&gt;Settings!$D$5,"Average","Bad"))))</f>
        <v/>
      </c>
    </row>
    <row r="7" spans="2:15" s="3" customFormat="1" ht="18.75" x14ac:dyDescent="0.25">
      <c r="B7" s="19"/>
      <c r="C7" s="370" t="s">
        <v>785</v>
      </c>
      <c r="D7" s="370"/>
      <c r="E7" s="370"/>
      <c r="F7" s="370"/>
      <c r="G7" s="370"/>
      <c r="H7" s="370"/>
      <c r="I7" s="370"/>
      <c r="J7" s="371"/>
      <c r="K7" s="17">
        <f>SUM(K8:K9)</f>
        <v>35</v>
      </c>
      <c r="L7" s="17">
        <f>SUM(L8:L9)</f>
        <v>0</v>
      </c>
      <c r="M7" s="30">
        <f>L7/K7</f>
        <v>0</v>
      </c>
      <c r="N7" s="26" t="str">
        <f>IF(COUNTIF(N8:N9,"Pending…")&gt;0,"Pending…","Complete")</f>
        <v>Pending…</v>
      </c>
      <c r="O7" s="24" t="str">
        <f>IF(N7="Pending…","",IF(M7&gt;Settings!$D$7,"Excellent",IF(M7&gt;Settings!$D$6,"Good",IF(M7&gt;Settings!$D$5,"Average","Bad"))))</f>
        <v/>
      </c>
    </row>
    <row r="8" spans="2:15" s="5" customFormat="1" ht="18.75" x14ac:dyDescent="0.25">
      <c r="B8" s="20"/>
      <c r="C8" s="21"/>
      <c r="D8" s="346" t="s">
        <v>786</v>
      </c>
      <c r="E8" s="346"/>
      <c r="F8" s="346"/>
      <c r="G8" s="346"/>
      <c r="H8" s="346"/>
      <c r="I8" s="346"/>
      <c r="J8" s="368"/>
      <c r="K8" s="18">
        <f>SUM('Quality Assessment Tool'!H12:H14)</f>
        <v>25</v>
      </c>
      <c r="L8" s="16">
        <f>SUM('Quality Assessment Tool'!I12:I14)</f>
        <v>0</v>
      </c>
      <c r="M8" s="22">
        <f>L8/K8</f>
        <v>0</v>
      </c>
      <c r="N8" s="23" t="str">
        <f>IF(COUNTBLANK('Quality Assessment Tool'!I12:I14)&gt;0,"Pending…","Complete")</f>
        <v>Pending…</v>
      </c>
      <c r="O8" s="24" t="str">
        <f>IF(N8="Pending…","",IF(M8&gt;Settings!$D$7,"Excellent",IF(M8&gt;Settings!$D$6,"Good",IF(M8&gt;Settings!$D$5,"Average","Bad"))))</f>
        <v/>
      </c>
    </row>
    <row r="9" spans="2:15" s="5" customFormat="1" ht="18.75" x14ac:dyDescent="0.25">
      <c r="B9" s="20"/>
      <c r="C9" s="21"/>
      <c r="D9" s="346" t="s">
        <v>850</v>
      </c>
      <c r="E9" s="346"/>
      <c r="F9" s="346"/>
      <c r="G9" s="346"/>
      <c r="H9" s="346"/>
      <c r="I9" s="346"/>
      <c r="J9" s="368"/>
      <c r="K9" s="18">
        <f>SUM('Quality Assessment Tool'!H16:H17)</f>
        <v>10</v>
      </c>
      <c r="L9" s="16">
        <f>SUM('Quality Assessment Tool'!I16:I17)</f>
        <v>0</v>
      </c>
      <c r="M9" s="22">
        <f>L9/K9</f>
        <v>0</v>
      </c>
      <c r="N9" s="23" t="str">
        <f>IF(COUNTBLANK('Quality Assessment Tool'!I16:I17)&gt;0,"Pending…","Complete")</f>
        <v>Pending…</v>
      </c>
      <c r="O9" s="24" t="str">
        <f>IF(N9="Pending…","",IF(M9&gt;Settings!$D$7,"Excellent",IF(M9&gt;Settings!$D$6,"Good",IF(M9&gt;Settings!$D$5,"Average","Bad"))))</f>
        <v/>
      </c>
    </row>
    <row r="10" spans="2:15" s="3" customFormat="1" ht="18.75" x14ac:dyDescent="0.25">
      <c r="B10" s="19"/>
      <c r="C10" s="370" t="s">
        <v>789</v>
      </c>
      <c r="D10" s="370"/>
      <c r="E10" s="370"/>
      <c r="F10" s="370"/>
      <c r="G10" s="370"/>
      <c r="H10" s="370"/>
      <c r="I10" s="370"/>
      <c r="J10" s="371"/>
      <c r="K10" s="17">
        <f>K11</f>
        <v>90</v>
      </c>
      <c r="L10" s="14">
        <f>L11</f>
        <v>0</v>
      </c>
      <c r="M10" s="30">
        <f>M11</f>
        <v>0</v>
      </c>
      <c r="N10" s="26" t="str">
        <f>IF(COUNTIF(N11:N11,"Pending…")&gt;0,"Pending…","Complete")</f>
        <v>Pending…</v>
      </c>
      <c r="O10" s="24" t="str">
        <f>IF(N10="Pending…","",IF(M10&gt;Settings!$D$7,"Excellent",IF(M10&gt;Settings!$D$6,"Good",IF(M10&gt;Settings!$D$5,"Average","Bad"))))</f>
        <v/>
      </c>
    </row>
    <row r="11" spans="2:15" s="5" customFormat="1" ht="18.75" x14ac:dyDescent="0.25">
      <c r="B11" s="20"/>
      <c r="C11" s="21"/>
      <c r="D11" s="346" t="s">
        <v>790</v>
      </c>
      <c r="E11" s="346"/>
      <c r="F11" s="346"/>
      <c r="G11" s="346"/>
      <c r="H11" s="346"/>
      <c r="I11" s="346"/>
      <c r="J11" s="368"/>
      <c r="K11" s="18">
        <f>SUM('Quality Assessment Tool'!H20:H32)</f>
        <v>90</v>
      </c>
      <c r="L11" s="18">
        <f>SUM('Quality Assessment Tool'!I20:I32)</f>
        <v>0</v>
      </c>
      <c r="M11" s="22">
        <f>L11/K11</f>
        <v>0</v>
      </c>
      <c r="N11" s="23" t="str">
        <f>IF(COUNTBLANK('Quality Assessment Tool'!I20:I32)&gt;0,"Pending…","Complete")</f>
        <v>Pending…</v>
      </c>
      <c r="O11" s="24" t="str">
        <f>IF(N11="Pending…","",IF(M11&gt;Settings!$D$7,"Excellent",IF(M11&gt;Settings!$D$6,"Good",IF(M11&gt;Settings!$D$5,"Average","Bad"))))</f>
        <v/>
      </c>
    </row>
    <row r="12" spans="2:15" s="3" customFormat="1" ht="18.75" x14ac:dyDescent="0.25">
      <c r="B12" s="19"/>
      <c r="C12" s="370" t="s">
        <v>794</v>
      </c>
      <c r="D12" s="370"/>
      <c r="E12" s="370"/>
      <c r="F12" s="370"/>
      <c r="G12" s="370"/>
      <c r="H12" s="370"/>
      <c r="I12" s="370"/>
      <c r="J12" s="371"/>
      <c r="K12" s="17">
        <f>K13</f>
        <v>38</v>
      </c>
      <c r="L12" s="14">
        <f>L13</f>
        <v>0</v>
      </c>
      <c r="M12" s="30">
        <f>M13</f>
        <v>0</v>
      </c>
      <c r="N12" s="26" t="str">
        <f>IF(COUNTIF(N13:N13,"Pending…")&gt;0,"Pending…","Complete")</f>
        <v>Pending…</v>
      </c>
      <c r="O12" s="24" t="str">
        <f>IF(N12="Pending…","",IF(M12&gt;Settings!$D$7,"Excellent",IF(M12&gt;Settings!$D$6,"Good",IF(M12&gt;Settings!$D$5,"Average","Bad"))))</f>
        <v/>
      </c>
    </row>
    <row r="13" spans="2:15" s="5" customFormat="1" ht="18.75" x14ac:dyDescent="0.25">
      <c r="B13" s="20"/>
      <c r="C13" s="21"/>
      <c r="D13" s="346" t="s">
        <v>795</v>
      </c>
      <c r="E13" s="346"/>
      <c r="F13" s="346"/>
      <c r="G13" s="346"/>
      <c r="H13" s="346"/>
      <c r="I13" s="346"/>
      <c r="J13" s="368"/>
      <c r="K13" s="18">
        <f>SUM('Quality Assessment Tool'!H35:H39)</f>
        <v>38</v>
      </c>
      <c r="L13" s="18">
        <f>SUM('Quality Assessment Tool'!I35:I39)</f>
        <v>0</v>
      </c>
      <c r="M13" s="22">
        <f>L13/K13</f>
        <v>0</v>
      </c>
      <c r="N13" s="23" t="str">
        <f>IF(COUNTBLANK('Quality Assessment Tool'!I35:I39)&gt;0,"Pending…","Complete")</f>
        <v>Pending…</v>
      </c>
      <c r="O13" s="24" t="str">
        <f>IF(N13="Pending…","",IF(M13&gt;Settings!$D$7,"Excellent",IF(M13&gt;Settings!$D$6,"Good",IF(M13&gt;Settings!$D$5,"Average","Bad"))))</f>
        <v/>
      </c>
    </row>
    <row r="15" spans="2:15" s="2" customFormat="1" ht="22.5" customHeight="1" x14ac:dyDescent="0.25">
      <c r="B15" s="372" t="s">
        <v>798</v>
      </c>
      <c r="C15" s="373"/>
      <c r="D15" s="373"/>
      <c r="E15" s="373"/>
      <c r="F15" s="373"/>
      <c r="G15" s="373"/>
      <c r="H15" s="373"/>
      <c r="I15" s="373"/>
      <c r="J15" s="373"/>
      <c r="K15" s="15">
        <f>SUM(K28+K24+K22+K16)</f>
        <v>60</v>
      </c>
      <c r="L15" s="15">
        <f>SUM(L28+L24+L22+L16)</f>
        <v>0</v>
      </c>
      <c r="M15" s="28">
        <f t="shared" ref="M15:M21" si="0">L15/K15</f>
        <v>0</v>
      </c>
      <c r="N15" s="27" t="str">
        <f>IF(COUNTIF(N16:N30,"Pending…")&gt;0,"Pending…","Complete")</f>
        <v>Pending…</v>
      </c>
      <c r="O15" s="24" t="str">
        <f>IF(N15="Pending…","",IF(M15&gt;Settings!$D$7,"Excellent",IF(M15&gt;Settings!$D$6,"Good",IF(M15&gt;Settings!$D$5,"Average","Bad"))))</f>
        <v/>
      </c>
    </row>
    <row r="16" spans="2:15" s="3" customFormat="1" ht="36" customHeight="1" x14ac:dyDescent="0.25">
      <c r="B16" s="19"/>
      <c r="C16" s="366" t="s">
        <v>799</v>
      </c>
      <c r="D16" s="366"/>
      <c r="E16" s="366"/>
      <c r="F16" s="366"/>
      <c r="G16" s="366"/>
      <c r="H16" s="366"/>
      <c r="I16" s="366"/>
      <c r="J16" s="367"/>
      <c r="K16" s="17">
        <f>SUM(K17:K21)</f>
        <v>51</v>
      </c>
      <c r="L16" s="17">
        <f>SUM(L17:L21)</f>
        <v>0</v>
      </c>
      <c r="M16" s="30">
        <f t="shared" si="0"/>
        <v>0</v>
      </c>
      <c r="N16" s="26" t="str">
        <f>IF(COUNTIF(N17:N21,"Pending…")&gt;0,"Pending…","Complete")</f>
        <v>Pending…</v>
      </c>
      <c r="O16" s="24" t="str">
        <f>IF(N16="Pending…","",IF(M16&gt;Settings!$D$7,"Excellent",IF(M16&gt;Settings!$D$6,"Good",IF(M16&gt;Settings!$D$5,"Average","Bad"))))</f>
        <v/>
      </c>
    </row>
    <row r="17" spans="2:15" s="5" customFormat="1" ht="18.75" x14ac:dyDescent="0.25">
      <c r="B17" s="20"/>
      <c r="C17" s="21"/>
      <c r="D17" s="346" t="s">
        <v>800</v>
      </c>
      <c r="E17" s="346"/>
      <c r="F17" s="346"/>
      <c r="G17" s="346"/>
      <c r="H17" s="346"/>
      <c r="I17" s="346"/>
      <c r="J17" s="368"/>
      <c r="K17" s="18">
        <f>SUM('Quality Assessment Tool'!H44:H48)</f>
        <v>25</v>
      </c>
      <c r="L17" s="18">
        <f>SUM('Quality Assessment Tool'!I44:I48)</f>
        <v>0</v>
      </c>
      <c r="M17" s="22">
        <f t="shared" si="0"/>
        <v>0</v>
      </c>
      <c r="N17" s="23" t="str">
        <f>IF(COUNTBLANK('Quality Assessment Tool'!I44:I48)&gt;0,"Pending…","Complete")</f>
        <v>Pending…</v>
      </c>
      <c r="O17" s="24" t="str">
        <f>IF(N17="Pending…","",IF(M17&gt;Settings!$D$7,"Excellent",IF(M17&gt;Settings!$D$6,"Good",IF(M17&gt;Settings!$D$5,"Average","Bad"))))</f>
        <v/>
      </c>
    </row>
    <row r="18" spans="2:15" s="5" customFormat="1" ht="18.75" x14ac:dyDescent="0.25">
      <c r="B18" s="20"/>
      <c r="C18" s="21"/>
      <c r="D18" s="346" t="s">
        <v>801</v>
      </c>
      <c r="E18" s="346"/>
      <c r="F18" s="346"/>
      <c r="G18" s="346"/>
      <c r="H18" s="346"/>
      <c r="I18" s="346"/>
      <c r="J18" s="368"/>
      <c r="K18" s="18">
        <f>SUM('Quality Assessment Tool'!H50:H52)</f>
        <v>3</v>
      </c>
      <c r="L18" s="16">
        <f>SUM('Quality Assessment Tool'!I50:I52)</f>
        <v>0</v>
      </c>
      <c r="M18" s="22">
        <f t="shared" si="0"/>
        <v>0</v>
      </c>
      <c r="N18" s="23" t="str">
        <f>IF(COUNTBLANK('Quality Assessment Tool'!I50:I52)&gt;0,"Pending…","Complete")</f>
        <v>Pending…</v>
      </c>
      <c r="O18" s="24" t="str">
        <f>IF(N18="Pending…","",IF(M18&gt;Settings!$D$7,"Excellent",IF(M18&gt;Settings!$D$6,"Good",IF(M18&gt;Settings!$D$5,"Average","Bad"))))</f>
        <v/>
      </c>
    </row>
    <row r="19" spans="2:15" s="5" customFormat="1" ht="36" customHeight="1" x14ac:dyDescent="0.25">
      <c r="B19" s="20"/>
      <c r="C19" s="21"/>
      <c r="D19" s="326" t="s">
        <v>802</v>
      </c>
      <c r="E19" s="326"/>
      <c r="F19" s="326"/>
      <c r="G19" s="326"/>
      <c r="H19" s="326"/>
      <c r="I19" s="326"/>
      <c r="J19" s="352"/>
      <c r="K19" s="18">
        <f>SUM('Quality Assessment Tool'!H54:H56)</f>
        <v>13</v>
      </c>
      <c r="L19" s="16">
        <f>SUM('Quality Assessment Tool'!I54:I56)</f>
        <v>0</v>
      </c>
      <c r="M19" s="22">
        <f t="shared" si="0"/>
        <v>0</v>
      </c>
      <c r="N19" s="23" t="str">
        <f>IF(COUNTBLANK('Quality Assessment Tool'!I54:I56)&gt;0,"Pending…","Complete")</f>
        <v>Pending…</v>
      </c>
      <c r="O19" s="24" t="str">
        <f>IF(N19="Pending…","",IF(M19&gt;Settings!$D$7,"Excellent",IF(M19&gt;Settings!$D$6,"Good",IF(M19&gt;Settings!$D$5,"Average","Bad"))))</f>
        <v/>
      </c>
    </row>
    <row r="20" spans="2:15" s="5" customFormat="1" ht="18.75" x14ac:dyDescent="0.25">
      <c r="B20" s="20"/>
      <c r="C20" s="21"/>
      <c r="D20" s="346" t="s">
        <v>804</v>
      </c>
      <c r="E20" s="346"/>
      <c r="F20" s="346"/>
      <c r="G20" s="346"/>
      <c r="H20" s="346"/>
      <c r="I20" s="346"/>
      <c r="J20" s="368"/>
      <c r="K20" s="18">
        <f>SUM('Quality Assessment Tool'!H58)</f>
        <v>5</v>
      </c>
      <c r="L20" s="16">
        <f>SUM('Quality Assessment Tool'!I58)</f>
        <v>0</v>
      </c>
      <c r="M20" s="22">
        <f t="shared" si="0"/>
        <v>0</v>
      </c>
      <c r="N20" s="23" t="str">
        <f>IF(COUNTBLANK('Quality Assessment Tool'!I58:I58)&gt;0,"Pending…","Complete")</f>
        <v>Pending…</v>
      </c>
      <c r="O20" s="24" t="str">
        <f>IF(N20="Pending…","",IF(M20&gt;Settings!$D$7,"Excellent",IF(M20&gt;Settings!$D$6,"Good",IF(M20&gt;Settings!$D$5,"Average","Bad"))))</f>
        <v/>
      </c>
    </row>
    <row r="21" spans="2:15" s="5" customFormat="1" ht="36" customHeight="1" x14ac:dyDescent="0.25">
      <c r="B21" s="20"/>
      <c r="C21" s="21"/>
      <c r="D21" s="326" t="s">
        <v>803</v>
      </c>
      <c r="E21" s="326"/>
      <c r="F21" s="326"/>
      <c r="G21" s="326"/>
      <c r="H21" s="326"/>
      <c r="I21" s="326"/>
      <c r="J21" s="352"/>
      <c r="K21" s="18">
        <f>SUM('Quality Assessment Tool'!H60)</f>
        <v>5</v>
      </c>
      <c r="L21" s="16">
        <f>SUM('Quality Assessment Tool'!I60)</f>
        <v>0</v>
      </c>
      <c r="M21" s="22">
        <f t="shared" si="0"/>
        <v>0</v>
      </c>
      <c r="N21" s="23" t="str">
        <f>IF(COUNTBLANK('Quality Assessment Tool'!I60:I60)&gt;0,"Pending…","Complete")</f>
        <v>Pending…</v>
      </c>
      <c r="O21" s="24" t="str">
        <f>IF(N21="Pending…","",IF(M21&gt;Settings!$D$7,"Excellent",IF(M21&gt;Settings!$D$6,"Good",IF(M21&gt;Settings!$D$5,"Average","Bad"))))</f>
        <v/>
      </c>
    </row>
    <row r="22" spans="2:15" s="3" customFormat="1" ht="36" customHeight="1" x14ac:dyDescent="0.25">
      <c r="B22" s="19"/>
      <c r="C22" s="366" t="s">
        <v>855</v>
      </c>
      <c r="D22" s="366"/>
      <c r="E22" s="366"/>
      <c r="F22" s="366"/>
      <c r="G22" s="366"/>
      <c r="H22" s="366"/>
      <c r="I22" s="366"/>
      <c r="J22" s="367"/>
      <c r="K22" s="17">
        <f>K23</f>
        <v>4</v>
      </c>
      <c r="L22" s="14">
        <f>L23</f>
        <v>0</v>
      </c>
      <c r="M22" s="30">
        <f>M23</f>
        <v>0</v>
      </c>
      <c r="N22" s="26" t="str">
        <f>IF(COUNTIF(N23:N23,"Pending…")&gt;0,"Pending…","Complete")</f>
        <v>Pending…</v>
      </c>
      <c r="O22" s="24" t="str">
        <f>IF(N22="Pending…","",IF(M22&gt;Settings!$D$7,"Excellent",IF(M22&gt;Settings!$D$6,"Good",IF(M22&gt;Settings!$D$5,"Average","Bad"))))</f>
        <v/>
      </c>
    </row>
    <row r="23" spans="2:15" s="5" customFormat="1" ht="18.75" x14ac:dyDescent="0.25">
      <c r="B23" s="20"/>
      <c r="C23" s="21"/>
      <c r="D23" s="346" t="s">
        <v>806</v>
      </c>
      <c r="E23" s="346"/>
      <c r="F23" s="346"/>
      <c r="G23" s="346"/>
      <c r="H23" s="346"/>
      <c r="I23" s="346"/>
      <c r="J23" s="368"/>
      <c r="K23" s="18">
        <f>SUM('Quality Assessment Tool'!H63:H65)</f>
        <v>4</v>
      </c>
      <c r="L23" s="18">
        <f>SUM('Quality Assessment Tool'!I63:I65)</f>
        <v>0</v>
      </c>
      <c r="M23" s="22">
        <f t="shared" ref="M23:M30" si="1">L23/K23</f>
        <v>0</v>
      </c>
      <c r="N23" s="23" t="str">
        <f>IF(COUNTBLANK('Quality Assessment Tool'!I63:I65)&gt;0,"Pending…","Complete")</f>
        <v>Pending…</v>
      </c>
      <c r="O23" s="24" t="str">
        <f>IF(N23="Pending…","",IF(M23&gt;Settings!$D$7,"Excellent",IF(M23&gt;Settings!$D$6,"Good",IF(M23&gt;Settings!$D$5,"Average","Bad"))))</f>
        <v/>
      </c>
    </row>
    <row r="24" spans="2:15" s="3" customFormat="1" ht="54" customHeight="1" x14ac:dyDescent="0.25">
      <c r="B24" s="19"/>
      <c r="C24" s="366" t="s">
        <v>809</v>
      </c>
      <c r="D24" s="366"/>
      <c r="E24" s="366"/>
      <c r="F24" s="366"/>
      <c r="G24" s="366"/>
      <c r="H24" s="366"/>
      <c r="I24" s="366"/>
      <c r="J24" s="367"/>
      <c r="K24" s="17">
        <f>SUM(K25:K27)</f>
        <v>3</v>
      </c>
      <c r="L24" s="17">
        <f>SUM(L25:L27)</f>
        <v>0</v>
      </c>
      <c r="M24" s="229">
        <f t="shared" si="1"/>
        <v>0</v>
      </c>
      <c r="N24" s="252" t="str">
        <f>IF(COUNTIF(N25:N27,"Pending…")&gt;0,"Pending…","Complete")</f>
        <v>Pending…</v>
      </c>
      <c r="O24" s="24" t="str">
        <f>IF(N24="Pending…","",IF(M24&gt;Settings!$D$7,"Excellent",IF(M24&gt;Settings!$D$6,"Good",IF(M24&gt;Settings!$D$5,"Average","Bad"))))</f>
        <v/>
      </c>
    </row>
    <row r="25" spans="2:15" s="5" customFormat="1" ht="36" customHeight="1" x14ac:dyDescent="0.25">
      <c r="B25" s="20"/>
      <c r="C25" s="21"/>
      <c r="D25" s="326" t="s">
        <v>810</v>
      </c>
      <c r="E25" s="326"/>
      <c r="F25" s="326"/>
      <c r="G25" s="326"/>
      <c r="H25" s="326"/>
      <c r="I25" s="326"/>
      <c r="J25" s="352"/>
      <c r="K25" s="18">
        <f>SUM('Quality Assessment Tool'!H68)</f>
        <v>1</v>
      </c>
      <c r="L25" s="18">
        <f>SUM('Quality Assessment Tool'!I68)</f>
        <v>0</v>
      </c>
      <c r="M25" s="22">
        <f t="shared" si="1"/>
        <v>0</v>
      </c>
      <c r="N25" s="23" t="str">
        <f>IF(COUNTBLANK('Quality Assessment Tool'!I68:I68)&gt;0,"Pending…","Complete")</f>
        <v>Pending…</v>
      </c>
      <c r="O25" s="24" t="str">
        <f>IF(N25="Pending…","",IF(M25&gt;Settings!$D$7,"Excellent",IF(M25&gt;Settings!$D$6,"Good",IF(M25&gt;Settings!$D$5,"Average","Bad"))))</f>
        <v/>
      </c>
    </row>
    <row r="26" spans="2:15" s="5" customFormat="1" ht="36" customHeight="1" x14ac:dyDescent="0.25">
      <c r="B26" s="20"/>
      <c r="C26" s="21"/>
      <c r="D26" s="326" t="s">
        <v>812</v>
      </c>
      <c r="E26" s="326"/>
      <c r="F26" s="326"/>
      <c r="G26" s="326"/>
      <c r="H26" s="326"/>
      <c r="I26" s="326"/>
      <c r="J26" s="352"/>
      <c r="K26" s="18">
        <f>SUM('Quality Assessment Tool'!H70)</f>
        <v>1</v>
      </c>
      <c r="L26" s="18">
        <f>SUM('Quality Assessment Tool'!I70)</f>
        <v>0</v>
      </c>
      <c r="M26" s="22">
        <f t="shared" si="1"/>
        <v>0</v>
      </c>
      <c r="N26" s="23" t="str">
        <f>IF(COUNTBLANK('Quality Assessment Tool'!I70:I70)&gt;0,"Pending…","Complete")</f>
        <v>Pending…</v>
      </c>
      <c r="O26" s="24" t="str">
        <f>IF(N26="Pending…","",IF(M26&gt;Settings!$D$7,"Excellent",IF(M26&gt;Settings!$D$6,"Good",IF(M26&gt;Settings!$D$5,"Average","Bad"))))</f>
        <v/>
      </c>
    </row>
    <row r="27" spans="2:15" s="5" customFormat="1" ht="36" customHeight="1" x14ac:dyDescent="0.25">
      <c r="B27" s="20"/>
      <c r="C27" s="21"/>
      <c r="D27" s="326" t="s">
        <v>813</v>
      </c>
      <c r="E27" s="326"/>
      <c r="F27" s="326"/>
      <c r="G27" s="326"/>
      <c r="H27" s="326"/>
      <c r="I27" s="326"/>
      <c r="J27" s="352"/>
      <c r="K27" s="18">
        <f>SUM('Quality Assessment Tool'!H72)</f>
        <v>1</v>
      </c>
      <c r="L27" s="18">
        <f>SUM('Quality Assessment Tool'!I72)</f>
        <v>0</v>
      </c>
      <c r="M27" s="22">
        <f t="shared" si="1"/>
        <v>0</v>
      </c>
      <c r="N27" s="23" t="str">
        <f>IF(COUNTBLANK('Quality Assessment Tool'!I72:I72)&gt;0,"Pending…","Complete")</f>
        <v>Pending…</v>
      </c>
      <c r="O27" s="24" t="str">
        <f>IF(N27="Pending…","",IF(M27&gt;Settings!$D$7,"Excellent",IF(M27&gt;Settings!$D$6,"Good",IF(M27&gt;Settings!$D$5,"Average","Bad"))))</f>
        <v/>
      </c>
    </row>
    <row r="28" spans="2:15" s="3" customFormat="1" ht="36" customHeight="1" x14ac:dyDescent="0.25">
      <c r="B28" s="19"/>
      <c r="C28" s="366" t="s">
        <v>805</v>
      </c>
      <c r="D28" s="366"/>
      <c r="E28" s="366"/>
      <c r="F28" s="366"/>
      <c r="G28" s="366"/>
      <c r="H28" s="366"/>
      <c r="I28" s="366"/>
      <c r="J28" s="367"/>
      <c r="K28" s="17">
        <f>SUM(K29:K30)</f>
        <v>2</v>
      </c>
      <c r="L28" s="17">
        <f>SUM(L29:L30)</f>
        <v>0</v>
      </c>
      <c r="M28" s="30">
        <f t="shared" si="1"/>
        <v>0</v>
      </c>
      <c r="N28" s="252" t="str">
        <f>IF(COUNTIF(N29:N30,"Pending…")&gt;0,"Pending…","Complete")</f>
        <v>Pending…</v>
      </c>
      <c r="O28" s="24" t="str">
        <f>IF(N28="Pending…","",IF(M28&gt;Settings!$D$7,"Excellent",IF(M28&gt;Settings!$D$6,"Good",IF(M28&gt;Settings!$D$5,"Average","Bad"))))</f>
        <v/>
      </c>
    </row>
    <row r="29" spans="2:15" s="5" customFormat="1" ht="36" customHeight="1" x14ac:dyDescent="0.25">
      <c r="B29" s="20"/>
      <c r="C29" s="21"/>
      <c r="D29" s="326" t="s">
        <v>814</v>
      </c>
      <c r="E29" s="326"/>
      <c r="F29" s="326"/>
      <c r="G29" s="326"/>
      <c r="H29" s="326"/>
      <c r="I29" s="326"/>
      <c r="J29" s="352"/>
      <c r="K29" s="18">
        <f>SUM('Quality Assessment Tool'!H75)</f>
        <v>1</v>
      </c>
      <c r="L29" s="18">
        <f>SUM('Quality Assessment Tool'!I75)</f>
        <v>0</v>
      </c>
      <c r="M29" s="22">
        <f t="shared" si="1"/>
        <v>0</v>
      </c>
      <c r="N29" s="23" t="str">
        <f>IF(COUNTBLANK('Quality Assessment Tool'!I75:I75)&gt;0,"Pending…","Complete")</f>
        <v>Pending…</v>
      </c>
      <c r="O29" s="24" t="str">
        <f>IF(N29="Pending…","",IF(M29&gt;Settings!$D$7,"Excellent",IF(M29&gt;Settings!$D$6,"Good",IF(M29&gt;Settings!$D$5,"Average","Bad"))))</f>
        <v/>
      </c>
    </row>
    <row r="30" spans="2:15" s="5" customFormat="1" ht="36" customHeight="1" x14ac:dyDescent="0.25">
      <c r="B30" s="20"/>
      <c r="C30" s="21"/>
      <c r="D30" s="326" t="s">
        <v>816</v>
      </c>
      <c r="E30" s="326"/>
      <c r="F30" s="326"/>
      <c r="G30" s="326"/>
      <c r="H30" s="326"/>
      <c r="I30" s="326"/>
      <c r="J30" s="352"/>
      <c r="K30" s="18">
        <f>SUM('Quality Assessment Tool'!H77)</f>
        <v>1</v>
      </c>
      <c r="L30" s="18">
        <f>SUM('Quality Assessment Tool'!I77)</f>
        <v>0</v>
      </c>
      <c r="M30" s="22">
        <f t="shared" si="1"/>
        <v>0</v>
      </c>
      <c r="N30" s="23" t="str">
        <f>IF(COUNTBLANK('Quality Assessment Tool'!I77:I77)&gt;0,"Pending…","Complete")</f>
        <v>Pending…</v>
      </c>
      <c r="O30" s="24" t="str">
        <f>IF(N30="Pending…","",IF(M30&gt;Settings!$D$7,"Excellent",IF(M30&gt;Settings!$D$6,"Good",IF(M30&gt;Settings!$D$5,"Average","Bad"))))</f>
        <v/>
      </c>
    </row>
    <row r="32" spans="2:15" s="2" customFormat="1" ht="22.5" customHeight="1" x14ac:dyDescent="0.25">
      <c r="B32" s="372" t="s">
        <v>817</v>
      </c>
      <c r="C32" s="373"/>
      <c r="D32" s="373"/>
      <c r="E32" s="373"/>
      <c r="F32" s="373"/>
      <c r="G32" s="373"/>
      <c r="H32" s="373"/>
      <c r="I32" s="373"/>
      <c r="J32" s="373"/>
      <c r="K32" s="15">
        <f>SUM(K33,K41,K45,K49,K56,K60)</f>
        <v>219</v>
      </c>
      <c r="L32" s="15">
        <f>SUM(L33,L41,L45,L49,L56,L60)</f>
        <v>0</v>
      </c>
      <c r="M32" s="28">
        <f>L32/K32</f>
        <v>0</v>
      </c>
      <c r="N32" s="27" t="str">
        <f>IF(COUNTIF(N33:N65,"Pending…")&gt;0,"Pending…","Complete")</f>
        <v>Pending…</v>
      </c>
      <c r="O32" s="24" t="str">
        <f>IF(N32="Pending…","",IF(M32&gt;Settings!$D$7,"Excellent",IF(M32&gt;Settings!$D$6,"Good",IF(M32&gt;Settings!$D$5,"Average","Bad"))))</f>
        <v/>
      </c>
    </row>
    <row r="33" spans="1:16" s="3" customFormat="1" ht="36" customHeight="1" x14ac:dyDescent="0.25">
      <c r="B33" s="19"/>
      <c r="C33" s="363" t="s">
        <v>818</v>
      </c>
      <c r="D33" s="363"/>
      <c r="E33" s="363"/>
      <c r="F33" s="363"/>
      <c r="G33" s="363"/>
      <c r="H33" s="363"/>
      <c r="I33" s="363"/>
      <c r="J33" s="364"/>
      <c r="K33" s="17">
        <f>SUM(K34:K40)</f>
        <v>37</v>
      </c>
      <c r="L33" s="17">
        <f>SUM(L34:L40)</f>
        <v>0</v>
      </c>
      <c r="M33" s="30">
        <f>L33/K33</f>
        <v>0</v>
      </c>
      <c r="N33" s="26" t="str">
        <f>IF(COUNTIF(N34:N40,"Pending…")&gt;0,"Pending…","Complete")</f>
        <v>Pending…</v>
      </c>
      <c r="O33" s="24" t="str">
        <f>IF(N33="Pending…","",IF(M33&gt;Settings!$D$7,"Excellent",IF(M33&gt;Settings!$D$6,"Good",IF(M33&gt;Settings!$D$5,"Average","Bad"))))</f>
        <v/>
      </c>
    </row>
    <row r="34" spans="1:16" s="5" customFormat="1" ht="18.75" customHeight="1" x14ac:dyDescent="0.25">
      <c r="B34" s="20"/>
      <c r="C34" s="21"/>
      <c r="D34" s="346" t="s">
        <v>819</v>
      </c>
      <c r="E34" s="346"/>
      <c r="F34" s="346"/>
      <c r="G34" s="346"/>
      <c r="H34" s="346"/>
      <c r="I34" s="346"/>
      <c r="J34" s="368"/>
      <c r="K34" s="18">
        <f>SUM('Quality Assessment Tool'!H82:H83)</f>
        <v>2</v>
      </c>
      <c r="L34" s="18">
        <f>SUM('Quality Assessment Tool'!I82:I83)</f>
        <v>0</v>
      </c>
      <c r="M34" s="22">
        <f>L34/K34</f>
        <v>0</v>
      </c>
      <c r="N34" s="23" t="str">
        <f>IF(OR('Quality Assessment Tool'!I82="",'Quality Assessment Tool'!I83=""),"Pending…","Complete")</f>
        <v>Pending…</v>
      </c>
      <c r="O34" s="24" t="str">
        <f>IF(N34="Pending…","",IF(M34&gt;Settings!$D$7,"Excellent",IF(M34&gt;Settings!$D$6,"Good",IF(M34&gt;Settings!$D$5,"Average","Bad"))))</f>
        <v/>
      </c>
    </row>
    <row r="35" spans="1:16" s="5" customFormat="1" ht="18.75" x14ac:dyDescent="0.25">
      <c r="B35" s="20"/>
      <c r="C35" s="21"/>
      <c r="D35" s="346" t="s">
        <v>821</v>
      </c>
      <c r="E35" s="346"/>
      <c r="F35" s="346"/>
      <c r="G35" s="346"/>
      <c r="H35" s="346"/>
      <c r="I35" s="346"/>
      <c r="J35" s="368"/>
      <c r="K35" s="18">
        <f>SUM('Quality Assessment Tool'!H85:H87)</f>
        <v>3</v>
      </c>
      <c r="L35" s="18">
        <f>SUM('Quality Assessment Tool'!I85:I87)</f>
        <v>0</v>
      </c>
      <c r="M35" s="22">
        <f>L35/K35</f>
        <v>0</v>
      </c>
      <c r="N35" s="23" t="str">
        <f>IF(OR('Quality Assessment Tool'!I85="",'Quality Assessment Tool'!I86="",'Quality Assessment Tool'!I87=""),"Pending…","Complete")</f>
        <v>Pending…</v>
      </c>
      <c r="O35" s="24" t="str">
        <f>IF(N35="Pending…","",IF(M35&gt;Settings!$D$7,"Excellent",IF(M35&gt;Settings!$D$6,"Good",IF(M35&gt;Settings!$D$5,"Average","Bad"))))</f>
        <v/>
      </c>
    </row>
    <row r="36" spans="1:16" s="5" customFormat="1" ht="36" customHeight="1" x14ac:dyDescent="0.25">
      <c r="B36" s="20"/>
      <c r="C36" s="21"/>
      <c r="D36" s="326" t="s">
        <v>822</v>
      </c>
      <c r="E36" s="326"/>
      <c r="F36" s="326"/>
      <c r="G36" s="326"/>
      <c r="H36" s="326"/>
      <c r="I36" s="326"/>
      <c r="J36" s="352"/>
      <c r="K36" s="18">
        <f>SUM('Quality Assessment Tool'!H89:H107)</f>
        <v>24</v>
      </c>
      <c r="L36" s="18">
        <f>SUM('Quality Assessment Tool'!I89:I107)</f>
        <v>0</v>
      </c>
      <c r="M36" s="22">
        <f>L36/K36</f>
        <v>0</v>
      </c>
      <c r="N36" s="23" t="str">
        <f>IF(COUNTBLANK('Quality Assessment Tool'!I89:I107)&gt;0,"Pending…","Complete")</f>
        <v>Pending…</v>
      </c>
      <c r="O36" s="24" t="str">
        <f>IF(N36="Pending…","",IF(M36&gt;Settings!$D$7,"Excellent",IF(M36&gt;Settings!$D$6,"Good",IF(M36&gt;Settings!$D$5,"Average","Bad"))))</f>
        <v/>
      </c>
    </row>
    <row r="37" spans="1:16" s="5" customFormat="1" ht="18.75" x14ac:dyDescent="0.25">
      <c r="B37" s="20"/>
      <c r="C37" s="21"/>
      <c r="D37" s="346" t="s">
        <v>827</v>
      </c>
      <c r="E37" s="346"/>
      <c r="F37" s="346"/>
      <c r="G37" s="346"/>
      <c r="H37" s="346"/>
      <c r="I37" s="346"/>
      <c r="J37" s="368"/>
      <c r="K37" s="18">
        <f>SUM('Quality Assessment Tool'!H109:H109)</f>
        <v>1</v>
      </c>
      <c r="L37" s="18">
        <f>SUM('Quality Assessment Tool'!I109:I109)</f>
        <v>0</v>
      </c>
      <c r="M37" s="22">
        <f t="shared" ref="M37:M65" si="2">L37/K37</f>
        <v>0</v>
      </c>
      <c r="N37" s="23" t="str">
        <f>IF(COUNTBLANK('Quality Assessment Tool'!I109:I109)&gt;0,"Pending…","Complete")</f>
        <v>Pending…</v>
      </c>
      <c r="O37" s="24" t="str">
        <f>IF(N37="Pending…","",IF(M37&gt;Settings!$D$7,"Excellent",IF(M37&gt;Settings!$D$6,"Good",IF(M37&gt;Settings!$D$5,"Average","Bad"))))</f>
        <v/>
      </c>
    </row>
    <row r="38" spans="1:16" s="5" customFormat="1" ht="36" customHeight="1" x14ac:dyDescent="0.25">
      <c r="B38" s="20"/>
      <c r="C38" s="21"/>
      <c r="D38" s="326" t="s">
        <v>828</v>
      </c>
      <c r="E38" s="326"/>
      <c r="F38" s="326"/>
      <c r="G38" s="326"/>
      <c r="H38" s="326"/>
      <c r="I38" s="326"/>
      <c r="J38" s="352"/>
      <c r="K38" s="18">
        <f>SUM('Quality Assessment Tool'!H111:H113)</f>
        <v>4</v>
      </c>
      <c r="L38" s="18">
        <f>SUM('Quality Assessment Tool'!I111:I113)</f>
        <v>0</v>
      </c>
      <c r="M38" s="22">
        <f t="shared" si="2"/>
        <v>0</v>
      </c>
      <c r="N38" s="23" t="str">
        <f>IF(COUNTBLANK('Quality Assessment Tool'!I111:I113)&gt;0,"Pending…","Complete")</f>
        <v>Pending…</v>
      </c>
      <c r="O38" s="24" t="str">
        <f>IF(N38="Pending…","",IF(M38&gt;Settings!$D$7,"Excellent",IF(M38&gt;Settings!$D$6,"Good",IF(M38&gt;Settings!$D$5,"Average","Bad"))))</f>
        <v/>
      </c>
    </row>
    <row r="39" spans="1:16" s="5" customFormat="1" ht="18.75" x14ac:dyDescent="0.25">
      <c r="B39" s="20"/>
      <c r="C39" s="21"/>
      <c r="D39" s="346" t="s">
        <v>834</v>
      </c>
      <c r="E39" s="346"/>
      <c r="F39" s="346"/>
      <c r="G39" s="346"/>
      <c r="H39" s="346"/>
      <c r="I39" s="346"/>
      <c r="J39" s="368"/>
      <c r="K39" s="18">
        <f>SUM('Quality Assessment Tool'!H115:H115)</f>
        <v>1</v>
      </c>
      <c r="L39" s="18">
        <f>SUM('Quality Assessment Tool'!I115:I115)</f>
        <v>0</v>
      </c>
      <c r="M39" s="22">
        <f t="shared" si="2"/>
        <v>0</v>
      </c>
      <c r="N39" s="23" t="str">
        <f>IF(COUNTBLANK('Quality Assessment Tool'!I115:I115)&gt;0,"Pending…","Complete")</f>
        <v>Pending…</v>
      </c>
      <c r="O39" s="24" t="str">
        <f>IF(N39="Pending…","",IF(M39&gt;Settings!$D$7,"Excellent",IF(M39&gt;Settings!$D$6,"Good",IF(M39&gt;Settings!$D$5,"Average","Bad"))))</f>
        <v/>
      </c>
    </row>
    <row r="40" spans="1:16" s="5" customFormat="1" ht="48.75" customHeight="1" x14ac:dyDescent="0.25">
      <c r="B40" s="20"/>
      <c r="C40" s="21"/>
      <c r="D40" s="326" t="s">
        <v>835</v>
      </c>
      <c r="E40" s="326"/>
      <c r="F40" s="326"/>
      <c r="G40" s="326"/>
      <c r="H40" s="326"/>
      <c r="I40" s="326"/>
      <c r="J40" s="352"/>
      <c r="K40" s="18">
        <f>SUM('Quality Assessment Tool'!H117:H118)</f>
        <v>2</v>
      </c>
      <c r="L40" s="18">
        <f>SUM('Quality Assessment Tool'!I117:I118)</f>
        <v>0</v>
      </c>
      <c r="M40" s="22">
        <f t="shared" si="2"/>
        <v>0</v>
      </c>
      <c r="N40" s="23" t="str">
        <f>IF(COUNTBLANK('Quality Assessment Tool'!I117:I118)&gt;0,"Pending…","Complete")</f>
        <v>Pending…</v>
      </c>
      <c r="O40" s="24" t="str">
        <f>IF(N40="Pending…","",IF(M40&gt;Settings!$D$7,"Excellent",IF(M40&gt;Settings!$D$6,"Good",IF(M40&gt;Settings!$D$5,"Average","Bad"))))</f>
        <v/>
      </c>
    </row>
    <row r="41" spans="1:16" ht="18.75" x14ac:dyDescent="0.25">
      <c r="A41" s="230"/>
      <c r="B41" s="232"/>
      <c r="C41" s="363" t="s">
        <v>836</v>
      </c>
      <c r="D41" s="363"/>
      <c r="E41" s="363"/>
      <c r="F41" s="363"/>
      <c r="G41" s="363"/>
      <c r="H41" s="363"/>
      <c r="I41" s="363"/>
      <c r="J41" s="364"/>
      <c r="K41" s="231">
        <f>SUM(K42:K44)</f>
        <v>17</v>
      </c>
      <c r="L41" s="231">
        <f>SUM(L42:L44)</f>
        <v>0</v>
      </c>
      <c r="M41" s="30">
        <f>L41/K41</f>
        <v>0</v>
      </c>
      <c r="N41" s="26" t="str">
        <f>IF(COUNTIF(N42:N44,"Pending…")&gt;0,"Pending…","Complete")</f>
        <v>Pending…</v>
      </c>
      <c r="O41" s="24" t="str">
        <f>IF(N41="Pending…","",IF(M41&gt;Settings!$D$7,"Excellent",IF(M41&gt;Settings!$D$6,"Good",IF(M41&gt;Settings!$D$5,"Average","Bad"))))</f>
        <v/>
      </c>
      <c r="P41" s="1"/>
    </row>
    <row r="42" spans="1:16" ht="18.75" x14ac:dyDescent="0.25">
      <c r="A42" s="5"/>
      <c r="B42" s="20"/>
      <c r="C42" s="21"/>
      <c r="D42" s="346" t="s">
        <v>1165</v>
      </c>
      <c r="E42" s="346"/>
      <c r="F42" s="346"/>
      <c r="G42" s="346"/>
      <c r="H42" s="346"/>
      <c r="I42" s="346"/>
      <c r="J42" s="368"/>
      <c r="K42" s="18">
        <f>SUM('Quality Assessment Tool'!H121:H121)</f>
        <v>1</v>
      </c>
      <c r="L42" s="18">
        <f>SUM('Quality Assessment Tool'!I121:I121)</f>
        <v>0</v>
      </c>
      <c r="M42" s="22">
        <f t="shared" si="2"/>
        <v>0</v>
      </c>
      <c r="N42" s="23" t="str">
        <f>IF(COUNTBLANK('Quality Assessment Tool'!I121:I121)&gt;0,"Pending…","Complete")</f>
        <v>Pending…</v>
      </c>
      <c r="O42" s="24" t="str">
        <f>IF(N42="Pending…","",IF(M42&gt;Settings!$D$7,"Excellent",IF(M42&gt;Settings!$D$6,"Good",IF(M42&gt;Settings!$D$5,"Average","Bad"))))</f>
        <v/>
      </c>
      <c r="P42" s="5"/>
    </row>
    <row r="43" spans="1:16" ht="18.75" x14ac:dyDescent="0.25">
      <c r="A43" s="5"/>
      <c r="B43" s="20"/>
      <c r="C43" s="21"/>
      <c r="D43" s="346" t="s">
        <v>838</v>
      </c>
      <c r="E43" s="346"/>
      <c r="F43" s="346"/>
      <c r="G43" s="346"/>
      <c r="H43" s="346"/>
      <c r="I43" s="346"/>
      <c r="J43" s="368"/>
      <c r="K43" s="18">
        <f>SUM('Quality Assessment Tool'!H123:H132)</f>
        <v>14</v>
      </c>
      <c r="L43" s="18">
        <f>SUM('Quality Assessment Tool'!I123:I132)</f>
        <v>0</v>
      </c>
      <c r="M43" s="22">
        <f t="shared" si="2"/>
        <v>0</v>
      </c>
      <c r="N43" s="23" t="str">
        <f>IF(COUNTBLANK('Quality Assessment Tool'!I123:I132)&gt;0,"Pending…","Complete")</f>
        <v>Pending…</v>
      </c>
      <c r="O43" s="24" t="str">
        <f>IF(N43="Pending…","",IF(M43&gt;Settings!$D$7,"Excellent",IF(M43&gt;Settings!$D$6,"Good",IF(M43&gt;Settings!$D$5,"Average","Bad"))))</f>
        <v/>
      </c>
      <c r="P43" s="5"/>
    </row>
    <row r="44" spans="1:16" ht="31.5" customHeight="1" x14ac:dyDescent="0.25">
      <c r="A44" s="233"/>
      <c r="B44" s="234"/>
      <c r="C44" s="235"/>
      <c r="D44" s="326" t="s">
        <v>847</v>
      </c>
      <c r="E44" s="326"/>
      <c r="F44" s="326"/>
      <c r="G44" s="326"/>
      <c r="H44" s="326"/>
      <c r="I44" s="326"/>
      <c r="J44" s="352"/>
      <c r="K44" s="18">
        <f>SUM('Quality Assessment Tool'!H134:H135)</f>
        <v>2</v>
      </c>
      <c r="L44" s="18">
        <f>SUM('Quality Assessment Tool'!I134:I135)</f>
        <v>0</v>
      </c>
      <c r="M44" s="22">
        <f t="shared" si="2"/>
        <v>0</v>
      </c>
      <c r="N44" s="23" t="str">
        <f>IF(COUNTBLANK('Quality Assessment Tool'!I134:I135)&gt;0,"Pending…","Complete")</f>
        <v>Pending…</v>
      </c>
      <c r="O44" s="24" t="str">
        <f>IF(N44="Pending…","",IF(M44&gt;Settings!$D$7,"Excellent",IF(M44&gt;Settings!$D$6,"Good",IF(M44&gt;Settings!$D$5,"Average","Bad"))))</f>
        <v/>
      </c>
      <c r="P44" s="233"/>
    </row>
    <row r="45" spans="1:16" ht="18.75" x14ac:dyDescent="0.25">
      <c r="A45" s="230"/>
      <c r="B45" s="232"/>
      <c r="C45" s="363" t="s">
        <v>1166</v>
      </c>
      <c r="D45" s="363"/>
      <c r="E45" s="363"/>
      <c r="F45" s="363"/>
      <c r="G45" s="363"/>
      <c r="H45" s="363"/>
      <c r="I45" s="363"/>
      <c r="J45" s="364"/>
      <c r="K45" s="231">
        <f>SUM(K46:K48)</f>
        <v>7</v>
      </c>
      <c r="L45" s="231">
        <f>SUM(L46:L48)</f>
        <v>0</v>
      </c>
      <c r="M45" s="30">
        <f>L45/K45</f>
        <v>0</v>
      </c>
      <c r="N45" s="26" t="str">
        <f>IF(COUNTIF(N46:N48,"Pending…")&gt;0,"Pending…","Complete")</f>
        <v>Pending…</v>
      </c>
      <c r="O45" s="24" t="str">
        <f>IF(N45="Pending…","",IF(M45&gt;Settings!$D$7,"Excellent",IF(M45&gt;Settings!$D$6,"Good",IF(M45&gt;Settings!$D$5,"Average","Bad"))))</f>
        <v/>
      </c>
      <c r="P45" s="1"/>
    </row>
    <row r="46" spans="1:16" ht="18.75" x14ac:dyDescent="0.25">
      <c r="A46" s="5"/>
      <c r="B46" s="20"/>
      <c r="C46" s="21"/>
      <c r="D46" s="346" t="s">
        <v>867</v>
      </c>
      <c r="E46" s="346"/>
      <c r="F46" s="346"/>
      <c r="G46" s="346"/>
      <c r="H46" s="346"/>
      <c r="I46" s="346"/>
      <c r="J46" s="368"/>
      <c r="K46" s="18">
        <f>SUM('Quality Assessment Tool'!H138:H139)</f>
        <v>2</v>
      </c>
      <c r="L46" s="18">
        <f>SUM('Quality Assessment Tool'!I138:I139)</f>
        <v>0</v>
      </c>
      <c r="M46" s="22">
        <f t="shared" si="2"/>
        <v>0</v>
      </c>
      <c r="N46" s="23" t="str">
        <f>IF(COUNTBLANK('Quality Assessment Tool'!I138:I139)&gt;0,"Pending…","Complete")</f>
        <v>Pending…</v>
      </c>
      <c r="O46" s="24" t="str">
        <f>IF(N46="Pending…","",IF(M46&gt;Settings!$D$7,"Excellent",IF(M46&gt;Settings!$D$6,"Good",IF(M46&gt;Settings!$D$5,"Average","Bad"))))</f>
        <v/>
      </c>
      <c r="P46" s="5"/>
    </row>
    <row r="47" spans="1:16" ht="18.75" x14ac:dyDescent="0.25">
      <c r="A47" s="5"/>
      <c r="B47" s="20"/>
      <c r="C47" s="21"/>
      <c r="D47" s="346" t="s">
        <v>1167</v>
      </c>
      <c r="E47" s="346"/>
      <c r="F47" s="346"/>
      <c r="G47" s="346"/>
      <c r="H47" s="346"/>
      <c r="I47" s="346"/>
      <c r="J47" s="368"/>
      <c r="K47" s="18">
        <f>SUM('Quality Assessment Tool'!H141:H144)</f>
        <v>4</v>
      </c>
      <c r="L47" s="18">
        <f>SUM('Quality Assessment Tool'!I141:I144)</f>
        <v>0</v>
      </c>
      <c r="M47" s="22">
        <f t="shared" si="2"/>
        <v>0</v>
      </c>
      <c r="N47" s="23" t="str">
        <f>IF(COUNTBLANK('Quality Assessment Tool'!I141:I144)&gt;0,"Pending…","Complete")</f>
        <v>Pending…</v>
      </c>
      <c r="O47" s="24" t="str">
        <f>IF(N47="Pending…","",IF(M47&gt;Settings!$D$7,"Excellent",IF(M47&gt;Settings!$D$6,"Good",IF(M47&gt;Settings!$D$5,"Average","Bad"))))</f>
        <v/>
      </c>
      <c r="P47" s="5"/>
    </row>
    <row r="48" spans="1:16" ht="34.5" customHeight="1" x14ac:dyDescent="0.25">
      <c r="A48" s="233"/>
      <c r="B48" s="234"/>
      <c r="C48" s="235"/>
      <c r="D48" s="326" t="s">
        <v>869</v>
      </c>
      <c r="E48" s="326"/>
      <c r="F48" s="326"/>
      <c r="G48" s="326"/>
      <c r="H48" s="326"/>
      <c r="I48" s="326"/>
      <c r="J48" s="352"/>
      <c r="K48" s="18">
        <f>SUM('Quality Assessment Tool'!H146:H146)</f>
        <v>1</v>
      </c>
      <c r="L48" s="18">
        <f>SUM('Quality Assessment Tool'!I146:I146)</f>
        <v>0</v>
      </c>
      <c r="M48" s="22">
        <f t="shared" si="2"/>
        <v>0</v>
      </c>
      <c r="N48" s="23" t="str">
        <f>IF(COUNTBLANK('Quality Assessment Tool'!I146:I146)&gt;0,"Pending…","Complete")</f>
        <v>Pending…</v>
      </c>
      <c r="O48" s="24" t="str">
        <f>IF(N48="Pending…","",IF(M48&gt;Settings!$D$7,"Excellent",IF(M48&gt;Settings!$D$6,"Good",IF(M48&gt;Settings!$D$5,"Average","Bad"))))</f>
        <v/>
      </c>
      <c r="P48" s="233"/>
    </row>
    <row r="49" spans="1:15" ht="37.5" customHeight="1" x14ac:dyDescent="0.25">
      <c r="A49" s="3"/>
      <c r="B49" s="19"/>
      <c r="C49" s="363" t="s">
        <v>1168</v>
      </c>
      <c r="D49" s="363"/>
      <c r="E49" s="363"/>
      <c r="F49" s="363"/>
      <c r="G49" s="363"/>
      <c r="H49" s="363"/>
      <c r="I49" s="363"/>
      <c r="J49" s="364"/>
      <c r="K49" s="17">
        <f>SUM(K50:K55)</f>
        <v>95</v>
      </c>
      <c r="L49" s="17">
        <f>SUM(L50:L55)</f>
        <v>0</v>
      </c>
      <c r="M49" s="30">
        <f>L49/K49</f>
        <v>0</v>
      </c>
      <c r="N49" s="26" t="str">
        <f>IF(COUNTIF(N50:N55,"Pending…")&gt;0,"Pending…","Complete")</f>
        <v>Pending…</v>
      </c>
      <c r="O49" s="24" t="str">
        <f>IF(N49="Pending…","",IF(M49&gt;Settings!$D$7,"Excellent",IF(M49&gt;Settings!$D$6,"Good",IF(M49&gt;Settings!$D$5,"Average","Bad"))))</f>
        <v/>
      </c>
    </row>
    <row r="50" spans="1:15" ht="37.5" customHeight="1" x14ac:dyDescent="0.25">
      <c r="A50" s="5"/>
      <c r="B50" s="20"/>
      <c r="C50" s="21"/>
      <c r="D50" s="326" t="s">
        <v>876</v>
      </c>
      <c r="E50" s="326"/>
      <c r="F50" s="326"/>
      <c r="G50" s="326"/>
      <c r="H50" s="326"/>
      <c r="I50" s="326"/>
      <c r="J50" s="352"/>
      <c r="K50" s="18">
        <f>SUM('Quality Assessment Tool'!H149:H149)</f>
        <v>5</v>
      </c>
      <c r="L50" s="18">
        <f>SUM('Quality Assessment Tool'!I149:I149)</f>
        <v>0</v>
      </c>
      <c r="M50" s="22">
        <f t="shared" si="2"/>
        <v>0</v>
      </c>
      <c r="N50" s="23" t="str">
        <f>IF(COUNTBLANK('Quality Assessment Tool'!I149:I149)&gt;0,"Pending…","Complete")</f>
        <v>Pending…</v>
      </c>
      <c r="O50" s="24" t="str">
        <f>IF(N50="Pending…","",IF(M50&gt;Settings!$D$7,"Excellent",IF(M50&gt;Settings!$D$6,"Good",IF(M50&gt;Settings!$D$5,"Average","Bad"))))</f>
        <v/>
      </c>
    </row>
    <row r="51" spans="1:15" ht="37.5" customHeight="1" x14ac:dyDescent="0.25">
      <c r="A51" s="5"/>
      <c r="B51" s="20"/>
      <c r="C51" s="21"/>
      <c r="D51" s="326" t="s">
        <v>1169</v>
      </c>
      <c r="E51" s="326"/>
      <c r="F51" s="326"/>
      <c r="G51" s="326"/>
      <c r="H51" s="326"/>
      <c r="I51" s="326"/>
      <c r="J51" s="352"/>
      <c r="K51" s="18">
        <f>SUM('Quality Assessment Tool'!H151:H151)</f>
        <v>5</v>
      </c>
      <c r="L51" s="18">
        <f>SUM('Quality Assessment Tool'!I151:I151)</f>
        <v>0</v>
      </c>
      <c r="M51" s="22">
        <f t="shared" si="2"/>
        <v>0</v>
      </c>
      <c r="N51" s="23" t="str">
        <f>IF(COUNTBLANK('Quality Assessment Tool'!I151:I151)&gt;0,"Pending…","Complete")</f>
        <v>Pending…</v>
      </c>
      <c r="O51" s="24" t="str">
        <f>IF(N51="Pending…","",IF(M51&gt;Settings!$D$7,"Excellent",IF(M51&gt;Settings!$D$6,"Good",IF(M51&gt;Settings!$D$5,"Average","Bad"))))</f>
        <v/>
      </c>
    </row>
    <row r="52" spans="1:15" ht="37.5" customHeight="1" x14ac:dyDescent="0.25">
      <c r="A52" s="5"/>
      <c r="B52" s="20"/>
      <c r="C52" s="21"/>
      <c r="D52" s="326" t="s">
        <v>878</v>
      </c>
      <c r="E52" s="326"/>
      <c r="F52" s="326"/>
      <c r="G52" s="326"/>
      <c r="H52" s="326"/>
      <c r="I52" s="326"/>
      <c r="J52" s="352"/>
      <c r="K52" s="18">
        <f>SUM('Quality Assessment Tool'!H153:H153)</f>
        <v>5</v>
      </c>
      <c r="L52" s="18">
        <f>SUM('Quality Assessment Tool'!I153:I153)</f>
        <v>0</v>
      </c>
      <c r="M52" s="22">
        <f t="shared" si="2"/>
        <v>0</v>
      </c>
      <c r="N52" s="23" t="str">
        <f>IF(COUNTBLANK('Quality Assessment Tool'!I153:I153)&gt;0,"Pending…","Complete")</f>
        <v>Pending…</v>
      </c>
      <c r="O52" s="24" t="str">
        <f>IF(N52="Pending…","",IF(M52&gt;Settings!$D$7,"Excellent",IF(M52&gt;Settings!$D$6,"Good",IF(M52&gt;Settings!$D$5,"Average","Bad"))))</f>
        <v/>
      </c>
    </row>
    <row r="53" spans="1:15" ht="18.75" x14ac:dyDescent="0.25">
      <c r="A53" s="5"/>
      <c r="B53" s="20"/>
      <c r="C53" s="21"/>
      <c r="D53" s="326" t="s">
        <v>880</v>
      </c>
      <c r="E53" s="326"/>
      <c r="F53" s="326"/>
      <c r="G53" s="326"/>
      <c r="H53" s="326"/>
      <c r="I53" s="326"/>
      <c r="J53" s="352"/>
      <c r="K53" s="18">
        <f>SUM('Quality Assessment Tool'!H155:H155)</f>
        <v>5</v>
      </c>
      <c r="L53" s="18">
        <f>SUM('Quality Assessment Tool'!I155:I155)</f>
        <v>0</v>
      </c>
      <c r="M53" s="22">
        <f t="shared" si="2"/>
        <v>0</v>
      </c>
      <c r="N53" s="23" t="str">
        <f>IF(COUNTBLANK('Quality Assessment Tool'!I155:I155)&gt;0,"Pending…","Complete")</f>
        <v>Pending…</v>
      </c>
      <c r="O53" s="24" t="str">
        <f>IF(N53="Pending…","",IF(M53&gt;Settings!$D$7,"Excellent",IF(M53&gt;Settings!$D$6,"Good",IF(M53&gt;Settings!$D$5,"Average","Bad"))))</f>
        <v/>
      </c>
    </row>
    <row r="54" spans="1:15" ht="18.75" x14ac:dyDescent="0.25">
      <c r="A54" s="5"/>
      <c r="B54" s="20"/>
      <c r="C54" s="21"/>
      <c r="D54" s="326" t="s">
        <v>1170</v>
      </c>
      <c r="E54" s="326"/>
      <c r="F54" s="326"/>
      <c r="G54" s="326"/>
      <c r="H54" s="326"/>
      <c r="I54" s="326"/>
      <c r="J54" s="352"/>
      <c r="K54" s="18">
        <f>SUM('Quality Assessment Tool'!H157:H161)</f>
        <v>50</v>
      </c>
      <c r="L54" s="18">
        <f>SUM('Quality Assessment Tool'!I157:I161)</f>
        <v>0</v>
      </c>
      <c r="M54" s="22">
        <f t="shared" si="2"/>
        <v>0</v>
      </c>
      <c r="N54" s="23" t="str">
        <f>IF(COUNTBLANK('Quality Assessment Tool'!I157:I161)&gt;0,"Pending…","Complete")</f>
        <v>Pending…</v>
      </c>
      <c r="O54" s="24" t="str">
        <f>IF(N54="Pending…","",IF(M54&gt;Settings!$D$7,"Excellent",IF(M54&gt;Settings!$D$6,"Good",IF(M54&gt;Settings!$D$5,"Average","Bad"))))</f>
        <v/>
      </c>
    </row>
    <row r="55" spans="1:15" ht="18.75" x14ac:dyDescent="0.25">
      <c r="A55" s="5"/>
      <c r="B55" s="20"/>
      <c r="C55" s="21"/>
      <c r="D55" s="326" t="s">
        <v>881</v>
      </c>
      <c r="E55" s="326"/>
      <c r="F55" s="326"/>
      <c r="G55" s="326"/>
      <c r="H55" s="326"/>
      <c r="I55" s="326"/>
      <c r="J55" s="352"/>
      <c r="K55" s="18">
        <f>SUM('Quality Assessment Tool'!H163:H166)</f>
        <v>25</v>
      </c>
      <c r="L55" s="18">
        <f>SUM('Quality Assessment Tool'!I163:I166)</f>
        <v>0</v>
      </c>
      <c r="M55" s="22">
        <f t="shared" si="2"/>
        <v>0</v>
      </c>
      <c r="N55" s="23" t="str">
        <f>IF(COUNTBLANK('Quality Assessment Tool'!I163:I166)&gt;0,"Pending…","Complete")</f>
        <v>Pending…</v>
      </c>
      <c r="O55" s="24" t="str">
        <f>IF(N55="Pending…","",IF(M55&gt;Settings!$D$7,"Excellent",IF(M55&gt;Settings!$D$6,"Good",IF(M55&gt;Settings!$D$5,"Average","Bad"))))</f>
        <v/>
      </c>
    </row>
    <row r="56" spans="1:15" ht="37.5" customHeight="1" x14ac:dyDescent="0.25">
      <c r="A56" s="3"/>
      <c r="B56" s="19"/>
      <c r="C56" s="363" t="s">
        <v>882</v>
      </c>
      <c r="D56" s="363"/>
      <c r="E56" s="363"/>
      <c r="F56" s="363"/>
      <c r="G56" s="363"/>
      <c r="H56" s="363"/>
      <c r="I56" s="363"/>
      <c r="J56" s="364"/>
      <c r="K56" s="17">
        <f>SUM(K57:K59)</f>
        <v>27</v>
      </c>
      <c r="L56" s="17">
        <f>SUM(L57:L59)</f>
        <v>0</v>
      </c>
      <c r="M56" s="30">
        <f>L56/K56</f>
        <v>0</v>
      </c>
      <c r="N56" s="26" t="str">
        <f>IF(COUNTIF(N57:N59,"Pending…")&gt;0,"Pending…","Complete")</f>
        <v>Pending…</v>
      </c>
      <c r="O56" s="24" t="str">
        <f>IF(N56="Pending…","",IF(M56&gt;Settings!$D$7,"Excellent",IF(M56&gt;Settings!$D$6,"Good",IF(M56&gt;Settings!$D$5,"Average","Bad"))))</f>
        <v/>
      </c>
    </row>
    <row r="57" spans="1:15" ht="37.5" customHeight="1" x14ac:dyDescent="0.25">
      <c r="A57" s="5"/>
      <c r="B57" s="20"/>
      <c r="C57" s="21"/>
      <c r="D57" s="326" t="s">
        <v>883</v>
      </c>
      <c r="E57" s="326"/>
      <c r="F57" s="326"/>
      <c r="G57" s="326"/>
      <c r="H57" s="326"/>
      <c r="I57" s="326"/>
      <c r="J57" s="352"/>
      <c r="K57" s="18">
        <f>SUM('Quality Assessment Tool'!H169:H174)</f>
        <v>6</v>
      </c>
      <c r="L57" s="18">
        <f>SUM('Quality Assessment Tool'!I169:I174)</f>
        <v>0</v>
      </c>
      <c r="M57" s="22">
        <f t="shared" si="2"/>
        <v>0</v>
      </c>
      <c r="N57" s="23" t="str">
        <f>IF(COUNTBLANK('Quality Assessment Tool'!I169:I174)&gt;0,"Pending…","Complete")</f>
        <v>Pending…</v>
      </c>
      <c r="O57" s="24" t="str">
        <f>IF(N57="Pending…","",IF(M57&gt;Settings!$D$7,"Excellent",IF(M57&gt;Settings!$D$6,"Good",IF(M57&gt;Settings!$D$5,"Average","Bad"))))</f>
        <v/>
      </c>
    </row>
    <row r="58" spans="1:15" ht="37.5" customHeight="1" x14ac:dyDescent="0.25">
      <c r="A58" s="5"/>
      <c r="B58" s="20"/>
      <c r="C58" s="21"/>
      <c r="D58" s="326" t="s">
        <v>884</v>
      </c>
      <c r="E58" s="326"/>
      <c r="F58" s="326"/>
      <c r="G58" s="326"/>
      <c r="H58" s="326"/>
      <c r="I58" s="326"/>
      <c r="J58" s="352"/>
      <c r="K58" s="18">
        <f>SUM('Quality Assessment Tool'!H176:H180)</f>
        <v>11</v>
      </c>
      <c r="L58" s="18">
        <f>SUM('Quality Assessment Tool'!I176:I180)</f>
        <v>0</v>
      </c>
      <c r="M58" s="22">
        <f t="shared" si="2"/>
        <v>0</v>
      </c>
      <c r="N58" s="23" t="str">
        <f>IF(COUNTBLANK('Quality Assessment Tool'!I176:I180)&gt;0,"Pending…","Complete")</f>
        <v>Pending…</v>
      </c>
      <c r="O58" s="24" t="str">
        <f>IF(N58="Pending…","",IF(M58&gt;Settings!$D$7,"Excellent",IF(M58&gt;Settings!$D$6,"Good",IF(M58&gt;Settings!$D$5,"Average","Bad"))))</f>
        <v/>
      </c>
    </row>
    <row r="59" spans="1:15" ht="33.75" customHeight="1" x14ac:dyDescent="0.25">
      <c r="A59" s="5"/>
      <c r="B59" s="20"/>
      <c r="C59" s="21"/>
      <c r="D59" s="326" t="s">
        <v>887</v>
      </c>
      <c r="E59" s="326"/>
      <c r="F59" s="326"/>
      <c r="G59" s="326"/>
      <c r="H59" s="326"/>
      <c r="I59" s="326"/>
      <c r="J59" s="352"/>
      <c r="K59" s="18">
        <f>SUM('Quality Assessment Tool'!H182:H182)</f>
        <v>10</v>
      </c>
      <c r="L59" s="18">
        <f>SUM('Quality Assessment Tool'!I182:I182)</f>
        <v>0</v>
      </c>
      <c r="M59" s="22">
        <f t="shared" si="2"/>
        <v>0</v>
      </c>
      <c r="N59" s="23" t="str">
        <f>IF(COUNTBLANK('Quality Assessment Tool'!I182:I182)&gt;0,"Pending…","Complete")</f>
        <v>Pending…</v>
      </c>
      <c r="O59" s="24" t="str">
        <f>IF(N59="Pending…","",IF(M59&gt;Settings!$D$7,"Excellent",IF(M59&gt;Settings!$D$6,"Good",IF(M59&gt;Settings!$D$5,"Average","Bad"))))</f>
        <v/>
      </c>
    </row>
    <row r="60" spans="1:15" ht="37.5" customHeight="1" x14ac:dyDescent="0.25">
      <c r="A60" s="3"/>
      <c r="B60" s="19"/>
      <c r="C60" s="363" t="s">
        <v>888</v>
      </c>
      <c r="D60" s="363"/>
      <c r="E60" s="363"/>
      <c r="F60" s="363"/>
      <c r="G60" s="363"/>
      <c r="H60" s="363"/>
      <c r="I60" s="363"/>
      <c r="J60" s="364"/>
      <c r="K60" s="17">
        <f>SUM(K61:K65)</f>
        <v>36</v>
      </c>
      <c r="L60" s="17">
        <f>SUM(L61:L65)</f>
        <v>0</v>
      </c>
      <c r="M60" s="30">
        <f>L60/K60</f>
        <v>0</v>
      </c>
      <c r="N60" s="26" t="str">
        <f>IF(COUNTIF(N61:N65,"Pending…")&gt;0,"Pending…","Complete")</f>
        <v>Pending…</v>
      </c>
      <c r="O60" s="24" t="str">
        <f>IF(N60="Pending…","",IF(M60&gt;Settings!$D$7,"Excellent",IF(M60&gt;Settings!$D$6,"Good",IF(M60&gt;Settings!$D$5,"Average","Bad"))))</f>
        <v/>
      </c>
    </row>
    <row r="61" spans="1:15" ht="56.25" customHeight="1" x14ac:dyDescent="0.25">
      <c r="A61" s="5"/>
      <c r="B61" s="20"/>
      <c r="C61" s="21"/>
      <c r="D61" s="326" t="s">
        <v>889</v>
      </c>
      <c r="E61" s="326"/>
      <c r="F61" s="326"/>
      <c r="G61" s="326"/>
      <c r="H61" s="326"/>
      <c r="I61" s="326"/>
      <c r="J61" s="352"/>
      <c r="K61" s="18">
        <f>SUM('Quality Assessment Tool'!H185:H185)</f>
        <v>20</v>
      </c>
      <c r="L61" s="18">
        <f>SUM('Quality Assessment Tool'!I185:I185)</f>
        <v>0</v>
      </c>
      <c r="M61" s="22">
        <f t="shared" si="2"/>
        <v>0</v>
      </c>
      <c r="N61" s="23" t="str">
        <f>IF(COUNTBLANK('Quality Assessment Tool'!I185:I185)&gt;0,"Pending…","Complete")</f>
        <v>Pending…</v>
      </c>
      <c r="O61" s="24" t="str">
        <f>IF(N61="Pending…","",IF(M61&gt;Settings!$D$7,"Excellent",IF(M61&gt;Settings!$D$6,"Good",IF(M61&gt;Settings!$D$5,"Average","Bad"))))</f>
        <v/>
      </c>
    </row>
    <row r="62" spans="1:15" ht="37.5" customHeight="1" x14ac:dyDescent="0.25">
      <c r="A62" s="5"/>
      <c r="B62" s="20"/>
      <c r="C62" s="21"/>
      <c r="D62" s="326" t="s">
        <v>890</v>
      </c>
      <c r="E62" s="326"/>
      <c r="F62" s="326"/>
      <c r="G62" s="326"/>
      <c r="H62" s="326"/>
      <c r="I62" s="326"/>
      <c r="J62" s="352"/>
      <c r="K62" s="18">
        <f>SUM('Quality Assessment Tool'!H187:H187)</f>
        <v>10</v>
      </c>
      <c r="L62" s="18">
        <f>SUM('Quality Assessment Tool'!I187:I187)</f>
        <v>0</v>
      </c>
      <c r="M62" s="22">
        <f t="shared" si="2"/>
        <v>0</v>
      </c>
      <c r="N62" s="23" t="str">
        <f>IF(COUNTBLANK('Quality Assessment Tool'!I187:I187)&gt;0,"Pending…","Complete")</f>
        <v>Pending…</v>
      </c>
      <c r="O62" s="24" t="str">
        <f>IF(N62="Pending…","",IF(M62&gt;Settings!$D$7,"Excellent",IF(M62&gt;Settings!$D$6,"Good",IF(M62&gt;Settings!$D$5,"Average","Bad"))))</f>
        <v/>
      </c>
    </row>
    <row r="63" spans="1:15" ht="37.5" customHeight="1" x14ac:dyDescent="0.25">
      <c r="A63" s="5"/>
      <c r="B63" s="20"/>
      <c r="C63" s="21"/>
      <c r="D63" s="326" t="s">
        <v>891</v>
      </c>
      <c r="E63" s="326"/>
      <c r="F63" s="326"/>
      <c r="G63" s="326"/>
      <c r="H63" s="326"/>
      <c r="I63" s="326"/>
      <c r="J63" s="352"/>
      <c r="K63" s="18">
        <f>SUM('Quality Assessment Tool'!H189:H189)</f>
        <v>1</v>
      </c>
      <c r="L63" s="18">
        <f>SUM('Quality Assessment Tool'!I189:I189)</f>
        <v>0</v>
      </c>
      <c r="M63" s="22">
        <f t="shared" si="2"/>
        <v>0</v>
      </c>
      <c r="N63" s="23" t="str">
        <f>IF(COUNTBLANK('Quality Assessment Tool'!I189:I189)&gt;0,"Pending…","Complete")</f>
        <v>Pending…</v>
      </c>
      <c r="O63" s="24" t="str">
        <f>IF(N63="Pending…","",IF(M63&gt;Settings!$D$7,"Excellent",IF(M63&gt;Settings!$D$6,"Good",IF(M63&gt;Settings!$D$5,"Average","Bad"))))</f>
        <v/>
      </c>
    </row>
    <row r="64" spans="1:15" ht="37.5" customHeight="1" x14ac:dyDescent="0.25">
      <c r="A64" s="5"/>
      <c r="B64" s="20"/>
      <c r="C64" s="21"/>
      <c r="D64" s="326" t="s">
        <v>1171</v>
      </c>
      <c r="E64" s="326"/>
      <c r="F64" s="326"/>
      <c r="G64" s="326"/>
      <c r="H64" s="326"/>
      <c r="I64" s="326"/>
      <c r="J64" s="352"/>
      <c r="K64" s="18">
        <f>SUM('Quality Assessment Tool'!H191:H193)</f>
        <v>3</v>
      </c>
      <c r="L64" s="18">
        <f>SUM('Quality Assessment Tool'!I191:I193)</f>
        <v>0</v>
      </c>
      <c r="M64" s="22">
        <f t="shared" si="2"/>
        <v>0</v>
      </c>
      <c r="N64" s="23" t="str">
        <f>IF(COUNTBLANK('Quality Assessment Tool'!I191:I193)&gt;0,"Pending…","Complete")</f>
        <v>Pending…</v>
      </c>
      <c r="O64" s="24" t="str">
        <f>IF(N64="Pending…","",IF(M64&gt;Settings!$D$7,"Excellent",IF(M64&gt;Settings!$D$6,"Good",IF(M64&gt;Settings!$D$5,"Average","Bad"))))</f>
        <v/>
      </c>
    </row>
    <row r="65" spans="1:15" ht="33.75" customHeight="1" x14ac:dyDescent="0.25">
      <c r="A65" s="5"/>
      <c r="B65" s="20"/>
      <c r="C65" s="21"/>
      <c r="D65" s="326" t="s">
        <v>1172</v>
      </c>
      <c r="E65" s="326"/>
      <c r="F65" s="326"/>
      <c r="G65" s="326"/>
      <c r="H65" s="326"/>
      <c r="I65" s="326"/>
      <c r="J65" s="352"/>
      <c r="K65" s="18">
        <f>SUM('Quality Assessment Tool'!H195:H196)</f>
        <v>2</v>
      </c>
      <c r="L65" s="18">
        <f>SUM('Quality Assessment Tool'!I195:I196)</f>
        <v>0</v>
      </c>
      <c r="M65" s="22">
        <f t="shared" si="2"/>
        <v>0</v>
      </c>
      <c r="N65" s="23" t="str">
        <f>IF(COUNTBLANK('Quality Assessment Tool'!I195:I196)&gt;0,"Pending…","Complete")</f>
        <v>Pending…</v>
      </c>
      <c r="O65" s="24" t="str">
        <f>IF(N65="Pending…","",IF(M65&gt;Settings!$D$7,"Excellent",IF(M65&gt;Settings!$D$6,"Good",IF(M65&gt;Settings!$D$5,"Average","Bad"))))</f>
        <v/>
      </c>
    </row>
    <row r="67" spans="1:15" ht="23.25" x14ac:dyDescent="0.25">
      <c r="A67" s="2"/>
      <c r="B67" s="372" t="s">
        <v>1173</v>
      </c>
      <c r="C67" s="373"/>
      <c r="D67" s="373"/>
      <c r="E67" s="373"/>
      <c r="F67" s="373"/>
      <c r="G67" s="373"/>
      <c r="H67" s="373"/>
      <c r="I67" s="373"/>
      <c r="J67" s="373"/>
      <c r="K67" s="15">
        <f>SUM(K68,K72,K79,K85,K91,K95,K98,K102,K106)</f>
        <v>78</v>
      </c>
      <c r="L67" s="15">
        <f>SUM(L68,L72,L79,L85,L91,L95,L98,L102,L106)</f>
        <v>0</v>
      </c>
      <c r="M67" s="28">
        <f>L67/K67</f>
        <v>0</v>
      </c>
      <c r="N67" s="27" t="str">
        <f>IF(COUNTIF(N68:N107,"Pending…")&gt;0,"Pending…","Complete")</f>
        <v>Pending…</v>
      </c>
      <c r="O67" s="24" t="str">
        <f>IF(N67="Pending…","",IF(M67&gt;Settings!$D$7,"Excellent",IF(M67&gt;Settings!$D$6,"Good",IF(M67&gt;Settings!$D$5,"Average","Bad"))))</f>
        <v/>
      </c>
    </row>
    <row r="68" spans="1:15" ht="37.5" customHeight="1" x14ac:dyDescent="0.25">
      <c r="A68" s="230"/>
      <c r="B68" s="236"/>
      <c r="C68" s="363" t="s">
        <v>1174</v>
      </c>
      <c r="D68" s="363"/>
      <c r="E68" s="363"/>
      <c r="F68" s="363"/>
      <c r="G68" s="363"/>
      <c r="H68" s="363"/>
      <c r="I68" s="363"/>
      <c r="J68" s="364"/>
      <c r="K68" s="231">
        <f>SUM(K69:K71)</f>
        <v>11</v>
      </c>
      <c r="L68" s="231">
        <f>SUM(L69:L71)</f>
        <v>0</v>
      </c>
      <c r="M68" s="30">
        <f>L68/K68</f>
        <v>0</v>
      </c>
      <c r="N68" s="26" t="str">
        <f>IF(COUNTIF(N69:N71,"Pending…")&gt;0,"Pending…","Complete")</f>
        <v>Pending…</v>
      </c>
      <c r="O68" s="24" t="str">
        <f>IF(N68="Pending…","",IF(M68&gt;Settings!$D$7,"Excellent",IF(M68&gt;Settings!$D$6,"Good",IF(M68&gt;Settings!$D$5,"Average","Bad"))))</f>
        <v/>
      </c>
    </row>
    <row r="69" spans="1:15" ht="37.5" customHeight="1" x14ac:dyDescent="0.25">
      <c r="A69" s="233"/>
      <c r="B69" s="234"/>
      <c r="C69" s="235"/>
      <c r="D69" s="326" t="s">
        <v>871</v>
      </c>
      <c r="E69" s="326"/>
      <c r="F69" s="326"/>
      <c r="G69" s="326"/>
      <c r="H69" s="326"/>
      <c r="I69" s="326"/>
      <c r="J69" s="352"/>
      <c r="K69" s="18">
        <f>SUM('Quality Assessment Tool'!H201:H205)</f>
        <v>8</v>
      </c>
      <c r="L69" s="18">
        <f>SUM('Quality Assessment Tool'!I201:I205)</f>
        <v>0</v>
      </c>
      <c r="M69" s="22">
        <f t="shared" ref="M69:M107" si="3">L69/K69</f>
        <v>0</v>
      </c>
      <c r="N69" s="23" t="str">
        <f>IF(COUNTBLANK('Quality Assessment Tool'!I201:I205)&gt;0,"Pending…","Complete")</f>
        <v>Pending…</v>
      </c>
      <c r="O69" s="24" t="str">
        <f>IF(N69="Pending…","",IF(M69&gt;Settings!$D$7,"Excellent",IF(M69&gt;Settings!$D$6,"Good",IF(M69&gt;Settings!$D$5,"Average","Bad"))))</f>
        <v/>
      </c>
    </row>
    <row r="70" spans="1:15" ht="37.5" customHeight="1" x14ac:dyDescent="0.25">
      <c r="A70" s="233"/>
      <c r="B70" s="234"/>
      <c r="C70" s="235"/>
      <c r="D70" s="326" t="s">
        <v>874</v>
      </c>
      <c r="E70" s="326"/>
      <c r="F70" s="326"/>
      <c r="G70" s="326"/>
      <c r="H70" s="326"/>
      <c r="I70" s="326"/>
      <c r="J70" s="352"/>
      <c r="K70" s="18">
        <f>SUM('Quality Assessment Tool'!H207:H208)</f>
        <v>2</v>
      </c>
      <c r="L70" s="18">
        <f>SUM('Quality Assessment Tool'!I207:I208)</f>
        <v>0</v>
      </c>
      <c r="M70" s="22">
        <f t="shared" si="3"/>
        <v>0</v>
      </c>
      <c r="N70" s="23" t="str">
        <f>IF(COUNTBLANK('Quality Assessment Tool'!I207:I208)&gt;0,"Pending…","Complete")</f>
        <v>Pending…</v>
      </c>
      <c r="O70" s="24" t="str">
        <f>IF(N70="Pending…","",IF(M70&gt;Settings!$D$7,"Excellent",IF(M70&gt;Settings!$D$6,"Good",IF(M70&gt;Settings!$D$5,"Average","Bad"))))</f>
        <v/>
      </c>
    </row>
    <row r="71" spans="1:15" ht="33.75" customHeight="1" x14ac:dyDescent="0.25">
      <c r="A71" s="233"/>
      <c r="B71" s="234"/>
      <c r="C71" s="235"/>
      <c r="D71" s="326" t="s">
        <v>895</v>
      </c>
      <c r="E71" s="326"/>
      <c r="F71" s="326"/>
      <c r="G71" s="326"/>
      <c r="H71" s="326"/>
      <c r="I71" s="326"/>
      <c r="J71" s="352"/>
      <c r="K71" s="18">
        <f>SUM('Quality Assessment Tool'!H210:H210)</f>
        <v>1</v>
      </c>
      <c r="L71" s="18">
        <f>SUM('Quality Assessment Tool'!I210:I210)</f>
        <v>0</v>
      </c>
      <c r="M71" s="22">
        <f t="shared" si="3"/>
        <v>0</v>
      </c>
      <c r="N71" s="23" t="str">
        <f>IF(COUNTBLANK('Quality Assessment Tool'!I210:I210)&gt;0,"Pending…","Complete")</f>
        <v>Pending…</v>
      </c>
      <c r="O71" s="24" t="str">
        <f>IF(N71="Pending…","",IF(M71&gt;Settings!$D$7,"Excellent",IF(M71&gt;Settings!$D$6,"Good",IF(M71&gt;Settings!$D$5,"Average","Bad"))))</f>
        <v/>
      </c>
    </row>
    <row r="72" spans="1:15" ht="37.5" customHeight="1" x14ac:dyDescent="0.25">
      <c r="A72" s="230"/>
      <c r="B72" s="236"/>
      <c r="C72" s="363" t="s">
        <v>896</v>
      </c>
      <c r="D72" s="363"/>
      <c r="E72" s="363"/>
      <c r="F72" s="363"/>
      <c r="G72" s="363"/>
      <c r="H72" s="363"/>
      <c r="I72" s="363"/>
      <c r="J72" s="364"/>
      <c r="K72" s="231">
        <f>SUM(K73:K78)</f>
        <v>17</v>
      </c>
      <c r="L72" s="231">
        <f>SUM(L73:L78)</f>
        <v>0</v>
      </c>
      <c r="M72" s="30">
        <f>L72/K72</f>
        <v>0</v>
      </c>
      <c r="N72" s="26" t="str">
        <f>IF(COUNTIF(N73:N78,"Pending…")&gt;0,"Pending…","Complete")</f>
        <v>Pending…</v>
      </c>
      <c r="O72" s="24" t="str">
        <f>IF(N72="Pending…","",IF(M72&gt;Settings!$D$7,"Excellent",IF(M72&gt;Settings!$D$6,"Good",IF(M72&gt;Settings!$D$5,"Average","Bad"))))</f>
        <v/>
      </c>
    </row>
    <row r="73" spans="1:15" ht="37.5" customHeight="1" x14ac:dyDescent="0.25">
      <c r="A73" s="233"/>
      <c r="B73" s="234"/>
      <c r="C73" s="235"/>
      <c r="D73" s="326" t="s">
        <v>897</v>
      </c>
      <c r="E73" s="326"/>
      <c r="F73" s="326"/>
      <c r="G73" s="326"/>
      <c r="H73" s="326"/>
      <c r="I73" s="326"/>
      <c r="J73" s="352"/>
      <c r="K73" s="18">
        <f>SUM('Quality Assessment Tool'!H213:H214)</f>
        <v>2</v>
      </c>
      <c r="L73" s="18">
        <f>SUM('Quality Assessment Tool'!I213:I214)</f>
        <v>0</v>
      </c>
      <c r="M73" s="22">
        <f t="shared" si="3"/>
        <v>0</v>
      </c>
      <c r="N73" s="23" t="str">
        <f>IF(COUNTBLANK('Quality Assessment Tool'!I213:I214)&gt;0,"Pending…","Complete")</f>
        <v>Pending…</v>
      </c>
      <c r="O73" s="24" t="str">
        <f>IF(N73="Pending…","",IF(M73&gt;Settings!$D$7,"Excellent",IF(M73&gt;Settings!$D$6,"Good",IF(M73&gt;Settings!$D$5,"Average","Bad"))))</f>
        <v/>
      </c>
    </row>
    <row r="74" spans="1:15" ht="18.75" x14ac:dyDescent="0.25">
      <c r="A74" s="233"/>
      <c r="B74" s="234"/>
      <c r="C74" s="235"/>
      <c r="D74" s="326" t="s">
        <v>899</v>
      </c>
      <c r="E74" s="326"/>
      <c r="F74" s="326"/>
      <c r="G74" s="326"/>
      <c r="H74" s="326"/>
      <c r="I74" s="326"/>
      <c r="J74" s="352"/>
      <c r="K74" s="18">
        <f>SUM('Quality Assessment Tool'!H216:H218)</f>
        <v>3</v>
      </c>
      <c r="L74" s="18">
        <f>SUM('Quality Assessment Tool'!I216:I218)</f>
        <v>0</v>
      </c>
      <c r="M74" s="22">
        <f t="shared" si="3"/>
        <v>0</v>
      </c>
      <c r="N74" s="23" t="str">
        <f>IF(COUNTBLANK('Quality Assessment Tool'!I216:I218)&gt;0,"Pending…","Complete")</f>
        <v>Pending…</v>
      </c>
      <c r="O74" s="24" t="str">
        <f>IF(N74="Pending…","",IF(M74&gt;Settings!$D$7,"Excellent",IF(M74&gt;Settings!$D$6,"Good",IF(M74&gt;Settings!$D$5,"Average","Bad"))))</f>
        <v/>
      </c>
    </row>
    <row r="75" spans="1:15" ht="37.5" customHeight="1" x14ac:dyDescent="0.25">
      <c r="A75" s="233"/>
      <c r="B75" s="234"/>
      <c r="C75" s="235"/>
      <c r="D75" s="326" t="s">
        <v>903</v>
      </c>
      <c r="E75" s="326"/>
      <c r="F75" s="326"/>
      <c r="G75" s="326"/>
      <c r="H75" s="326"/>
      <c r="I75" s="326"/>
      <c r="J75" s="352"/>
      <c r="K75" s="18">
        <f>SUM('Quality Assessment Tool'!H220:H222)</f>
        <v>7</v>
      </c>
      <c r="L75" s="18">
        <f>SUM('Quality Assessment Tool'!I220:I222)</f>
        <v>0</v>
      </c>
      <c r="M75" s="22">
        <f t="shared" si="3"/>
        <v>0</v>
      </c>
      <c r="N75" s="23" t="str">
        <f>IF(COUNTBLANK('Quality Assessment Tool'!I220:I222)&gt;0,"Pending…","Complete")</f>
        <v>Pending…</v>
      </c>
      <c r="O75" s="24" t="str">
        <f>IF(N75="Pending…","",IF(M75&gt;Settings!$D$7,"Excellent",IF(M75&gt;Settings!$D$6,"Good",IF(M75&gt;Settings!$D$5,"Average","Bad"))))</f>
        <v/>
      </c>
    </row>
    <row r="76" spans="1:15" ht="37.5" customHeight="1" x14ac:dyDescent="0.25">
      <c r="A76" s="233"/>
      <c r="B76" s="234"/>
      <c r="C76" s="235"/>
      <c r="D76" s="326" t="s">
        <v>906</v>
      </c>
      <c r="E76" s="326"/>
      <c r="F76" s="326"/>
      <c r="G76" s="326"/>
      <c r="H76" s="326"/>
      <c r="I76" s="326"/>
      <c r="J76" s="352"/>
      <c r="K76" s="18">
        <f>SUM('Quality Assessment Tool'!H224:H225)</f>
        <v>2</v>
      </c>
      <c r="L76" s="18">
        <f>SUM('Quality Assessment Tool'!I224:I225)</f>
        <v>0</v>
      </c>
      <c r="M76" s="22">
        <f t="shared" si="3"/>
        <v>0</v>
      </c>
      <c r="N76" s="23" t="str">
        <f>IF(COUNTBLANK('Quality Assessment Tool'!I224:I225)&gt;0,"Pending…","Complete")</f>
        <v>Pending…</v>
      </c>
      <c r="O76" s="24" t="str">
        <f>IF(N76="Pending…","",IF(M76&gt;Settings!$D$7,"Excellent",IF(M76&gt;Settings!$D$6,"Good",IF(M76&gt;Settings!$D$5,"Average","Bad"))))</f>
        <v/>
      </c>
    </row>
    <row r="77" spans="1:15" ht="37.5" customHeight="1" x14ac:dyDescent="0.25">
      <c r="A77" s="233"/>
      <c r="B77" s="234"/>
      <c r="C77" s="235"/>
      <c r="D77" s="326" t="s">
        <v>907</v>
      </c>
      <c r="E77" s="326"/>
      <c r="F77" s="326"/>
      <c r="G77" s="326"/>
      <c r="H77" s="326"/>
      <c r="I77" s="326"/>
      <c r="J77" s="352"/>
      <c r="K77" s="18">
        <f>SUM('Quality Assessment Tool'!H227:H228)</f>
        <v>2</v>
      </c>
      <c r="L77" s="18">
        <f>SUM('Quality Assessment Tool'!I227:I228)</f>
        <v>0</v>
      </c>
      <c r="M77" s="22">
        <f t="shared" si="3"/>
        <v>0</v>
      </c>
      <c r="N77" s="23" t="str">
        <f>IF(COUNTBLANK('Quality Assessment Tool'!I227:I228)&gt;0,"Pending…","Complete")</f>
        <v>Pending…</v>
      </c>
      <c r="O77" s="24" t="str">
        <f>IF(N77="Pending…","",IF(M77&gt;Settings!$D$7,"Excellent",IF(M77&gt;Settings!$D$6,"Good",IF(M77&gt;Settings!$D$5,"Average","Bad"))))</f>
        <v/>
      </c>
    </row>
    <row r="78" spans="1:15" ht="33.75" customHeight="1" x14ac:dyDescent="0.25">
      <c r="A78" s="233"/>
      <c r="B78" s="234"/>
      <c r="C78" s="235"/>
      <c r="D78" s="326" t="s">
        <v>908</v>
      </c>
      <c r="E78" s="326"/>
      <c r="F78" s="326"/>
      <c r="G78" s="326"/>
      <c r="H78" s="326"/>
      <c r="I78" s="326"/>
      <c r="J78" s="352"/>
      <c r="K78" s="18">
        <f>SUM('Quality Assessment Tool'!H230:H230)</f>
        <v>1</v>
      </c>
      <c r="L78" s="18">
        <f>SUM('Quality Assessment Tool'!J230:J230)</f>
        <v>0</v>
      </c>
      <c r="M78" s="22">
        <f t="shared" si="3"/>
        <v>0</v>
      </c>
      <c r="N78" s="23" t="str">
        <f>IF(COUNTBLANK('Quality Assessment Tool'!I230:I230)&gt;0,"Pending…","Complete")</f>
        <v>Pending…</v>
      </c>
      <c r="O78" s="24" t="str">
        <f>IF(N78="Pending…","",IF(M78&gt;Settings!$D$7,"Excellent",IF(M78&gt;Settings!$D$6,"Good",IF(M78&gt;Settings!$D$5,"Average","Bad"))))</f>
        <v/>
      </c>
    </row>
    <row r="79" spans="1:15" ht="37.5" customHeight="1" x14ac:dyDescent="0.25">
      <c r="A79" s="230"/>
      <c r="B79" s="236"/>
      <c r="C79" s="363" t="s">
        <v>909</v>
      </c>
      <c r="D79" s="363"/>
      <c r="E79" s="363"/>
      <c r="F79" s="363"/>
      <c r="G79" s="363"/>
      <c r="H79" s="363"/>
      <c r="I79" s="363"/>
      <c r="J79" s="364"/>
      <c r="K79" s="231">
        <f>SUM(K80:K84)</f>
        <v>13</v>
      </c>
      <c r="L79" s="231">
        <f>SUM(L80:L84)</f>
        <v>0</v>
      </c>
      <c r="M79" s="30">
        <f>L79/K79</f>
        <v>0</v>
      </c>
      <c r="N79" s="26" t="str">
        <f>IF(COUNTIF(N80:N84,"Pending…")&gt;0,"Pending…","Complete")</f>
        <v>Pending…</v>
      </c>
      <c r="O79" s="24" t="str">
        <f>IF(N79="Pending…","",IF(M79&gt;Settings!$D$7,"Excellent",IF(M79&gt;Settings!$D$6,"Good",IF(M79&gt;Settings!$D$5,"Average","Bad"))))</f>
        <v/>
      </c>
    </row>
    <row r="80" spans="1:15" ht="37.5" customHeight="1" x14ac:dyDescent="0.25">
      <c r="A80" s="233"/>
      <c r="B80" s="234"/>
      <c r="C80" s="235"/>
      <c r="D80" s="326" t="s">
        <v>910</v>
      </c>
      <c r="E80" s="326"/>
      <c r="F80" s="326"/>
      <c r="G80" s="326"/>
      <c r="H80" s="326"/>
      <c r="I80" s="326"/>
      <c r="J80" s="352"/>
      <c r="K80" s="18">
        <f>SUM('Quality Assessment Tool'!H233:H234)</f>
        <v>2</v>
      </c>
      <c r="L80" s="18">
        <f>SUM('Quality Assessment Tool'!I233:I234)</f>
        <v>0</v>
      </c>
      <c r="M80" s="22">
        <f t="shared" si="3"/>
        <v>0</v>
      </c>
      <c r="N80" s="23" t="str">
        <f>IF(COUNTBLANK('Quality Assessment Tool'!I233:I234)&gt;0,"Pending…","Complete")</f>
        <v>Pending…</v>
      </c>
      <c r="O80" s="24" t="str">
        <f>IF(N80="Pending…","",IF(M80&gt;Settings!$D$7,"Excellent",IF(M80&gt;Settings!$D$6,"Good",IF(M80&gt;Settings!$D$5,"Average","Bad"))))</f>
        <v/>
      </c>
    </row>
    <row r="81" spans="1:15" ht="37.5" customHeight="1" x14ac:dyDescent="0.25">
      <c r="A81" s="233"/>
      <c r="B81" s="234"/>
      <c r="C81" s="235"/>
      <c r="D81" s="326" t="s">
        <v>911</v>
      </c>
      <c r="E81" s="326"/>
      <c r="F81" s="326"/>
      <c r="G81" s="326"/>
      <c r="H81" s="326"/>
      <c r="I81" s="326"/>
      <c r="J81" s="352"/>
      <c r="K81" s="18">
        <f>SUM('Quality Assessment Tool'!H236:H238)</f>
        <v>3</v>
      </c>
      <c r="L81" s="18">
        <f>SUM('Quality Assessment Tool'!I236:I238)</f>
        <v>0</v>
      </c>
      <c r="M81" s="22">
        <f t="shared" si="3"/>
        <v>0</v>
      </c>
      <c r="N81" s="23" t="str">
        <f>IF(COUNTBLANK('Quality Assessment Tool'!I236:I238)&gt;0,"Pending…","Complete")</f>
        <v>Pending…</v>
      </c>
      <c r="O81" s="24" t="str">
        <f>IF(N81="Pending…","",IF(M81&gt;Settings!$D$7,"Excellent",IF(M81&gt;Settings!$D$6,"Good",IF(M81&gt;Settings!$D$5,"Average","Bad"))))</f>
        <v/>
      </c>
    </row>
    <row r="82" spans="1:15" ht="37.5" customHeight="1" x14ac:dyDescent="0.25">
      <c r="A82" s="233"/>
      <c r="B82" s="234"/>
      <c r="C82" s="235"/>
      <c r="D82" s="326" t="s">
        <v>912</v>
      </c>
      <c r="E82" s="326"/>
      <c r="F82" s="326"/>
      <c r="G82" s="326"/>
      <c r="H82" s="326"/>
      <c r="I82" s="326"/>
      <c r="J82" s="352"/>
      <c r="K82" s="18">
        <f>SUM('Quality Assessment Tool'!H240:H243)</f>
        <v>4</v>
      </c>
      <c r="L82" s="18">
        <f>SUM('Quality Assessment Tool'!I240:I243)</f>
        <v>0</v>
      </c>
      <c r="M82" s="22">
        <f t="shared" si="3"/>
        <v>0</v>
      </c>
      <c r="N82" s="23" t="str">
        <f>IF(COUNTBLANK('Quality Assessment Tool'!I240:I243)&gt;0,"Pending…","Complete")</f>
        <v>Pending…</v>
      </c>
      <c r="O82" s="24" t="str">
        <f>IF(N82="Pending…","",IF(M82&gt;Settings!$D$7,"Excellent",IF(M82&gt;Settings!$D$6,"Good",IF(M82&gt;Settings!$D$5,"Average","Bad"))))</f>
        <v/>
      </c>
    </row>
    <row r="83" spans="1:15" ht="18.75" customHeight="1" x14ac:dyDescent="0.25">
      <c r="A83" s="233"/>
      <c r="B83" s="234"/>
      <c r="C83" s="235"/>
      <c r="D83" s="326" t="s">
        <v>1175</v>
      </c>
      <c r="E83" s="326"/>
      <c r="F83" s="326"/>
      <c r="G83" s="326"/>
      <c r="H83" s="326"/>
      <c r="I83" s="326"/>
      <c r="J83" s="352"/>
      <c r="K83" s="18">
        <f>SUM('Quality Assessment Tool'!H245:H247)</f>
        <v>3</v>
      </c>
      <c r="L83" s="18">
        <f>SUM('Quality Assessment Tool'!I245:I247)</f>
        <v>0</v>
      </c>
      <c r="M83" s="22">
        <f t="shared" si="3"/>
        <v>0</v>
      </c>
      <c r="N83" s="23" t="str">
        <f>IF(COUNTBLANK('Quality Assessment Tool'!I245:I247)&gt;0,"Pending…","Complete")</f>
        <v>Pending…</v>
      </c>
      <c r="O83" s="24" t="str">
        <f>IF(N83="Pending…","",IF(M83&gt;Settings!$D$7,"Excellent",IF(M83&gt;Settings!$D$6,"Good",IF(M83&gt;Settings!$D$5,"Average","Bad"))))</f>
        <v/>
      </c>
    </row>
    <row r="84" spans="1:15" ht="34.5" customHeight="1" x14ac:dyDescent="0.25">
      <c r="A84" s="233"/>
      <c r="B84" s="234"/>
      <c r="C84" s="235"/>
      <c r="D84" s="326" t="s">
        <v>915</v>
      </c>
      <c r="E84" s="326"/>
      <c r="F84" s="326"/>
      <c r="G84" s="326"/>
      <c r="H84" s="326"/>
      <c r="I84" s="326"/>
      <c r="J84" s="352"/>
      <c r="K84" s="18">
        <f>SUM('Quality Assessment Tool'!H249:H249)</f>
        <v>1</v>
      </c>
      <c r="L84" s="18">
        <f>SUM('Quality Assessment Tool'!I249:I249)</f>
        <v>0</v>
      </c>
      <c r="M84" s="22">
        <f t="shared" si="3"/>
        <v>0</v>
      </c>
      <c r="N84" s="23" t="str">
        <f>IF(COUNTBLANK('Quality Assessment Tool'!I249:I249)&gt;0,"Pending…","Complete")</f>
        <v>Pending…</v>
      </c>
      <c r="O84" s="24" t="str">
        <f>IF(N84="Pending…","",IF(M84&gt;Settings!$D$7,"Excellent",IF(M84&gt;Settings!$D$6,"Good",IF(M84&gt;Settings!$D$5,"Average","Bad"))))</f>
        <v/>
      </c>
    </row>
    <row r="85" spans="1:15" ht="36" customHeight="1" x14ac:dyDescent="0.25">
      <c r="A85" s="230"/>
      <c r="B85" s="236"/>
      <c r="C85" s="363" t="s">
        <v>1176</v>
      </c>
      <c r="D85" s="363"/>
      <c r="E85" s="363"/>
      <c r="F85" s="363"/>
      <c r="G85" s="363"/>
      <c r="H85" s="363"/>
      <c r="I85" s="363"/>
      <c r="J85" s="364"/>
      <c r="K85" s="231">
        <f>SUM(K86:K90)</f>
        <v>11</v>
      </c>
      <c r="L85" s="231">
        <f>SUM(L86:L90)</f>
        <v>0</v>
      </c>
      <c r="M85" s="30">
        <f>L85/K85</f>
        <v>0</v>
      </c>
      <c r="N85" s="26" t="str">
        <f>IF(COUNTIF(N86:N90,"Pending…")&gt;0,"Pending…","Complete")</f>
        <v>Pending…</v>
      </c>
      <c r="O85" s="24" t="str">
        <f>IF(N85="Pending…","",IF(M85&gt;Settings!$D$7,"Excellent",IF(M85&gt;Settings!$D$6,"Good",IF(M85&gt;Settings!$D$5,"Average","Bad"))))</f>
        <v/>
      </c>
    </row>
    <row r="86" spans="1:15" ht="18.75" x14ac:dyDescent="0.25">
      <c r="A86" s="233"/>
      <c r="B86" s="234"/>
      <c r="C86" s="235"/>
      <c r="D86" s="326" t="s">
        <v>917</v>
      </c>
      <c r="E86" s="326"/>
      <c r="F86" s="326"/>
      <c r="G86" s="326"/>
      <c r="H86" s="326"/>
      <c r="I86" s="326"/>
      <c r="J86" s="352"/>
      <c r="K86" s="18">
        <f>SUM('Quality Assessment Tool'!H252:H253)</f>
        <v>2</v>
      </c>
      <c r="L86" s="18">
        <f>SUM('Quality Assessment Tool'!I252:I253)</f>
        <v>0</v>
      </c>
      <c r="M86" s="22">
        <f t="shared" si="3"/>
        <v>0</v>
      </c>
      <c r="N86" s="23" t="str">
        <f>IF(COUNTBLANK('Quality Assessment Tool'!I252:I253)&gt;0,"Pending…","Complete")</f>
        <v>Pending…</v>
      </c>
      <c r="O86" s="24" t="str">
        <f>IF(N86="Pending…","",IF(M86&gt;Settings!$D$7,"Excellent",IF(M86&gt;Settings!$D$6,"Good",IF(M86&gt;Settings!$D$5,"Average","Bad"))))</f>
        <v/>
      </c>
    </row>
    <row r="87" spans="1:15" ht="18.75" x14ac:dyDescent="0.25">
      <c r="A87" s="233"/>
      <c r="B87" s="234"/>
      <c r="C87" s="235"/>
      <c r="D87" s="326" t="s">
        <v>918</v>
      </c>
      <c r="E87" s="326"/>
      <c r="F87" s="326"/>
      <c r="G87" s="326"/>
      <c r="H87" s="326"/>
      <c r="I87" s="326"/>
      <c r="J87" s="352"/>
      <c r="K87" s="18">
        <f>SUM('Quality Assessment Tool'!H255:H257)</f>
        <v>3</v>
      </c>
      <c r="L87" s="18">
        <f>SUM('Quality Assessment Tool'!I255:I257)</f>
        <v>0</v>
      </c>
      <c r="M87" s="22">
        <f t="shared" si="3"/>
        <v>0</v>
      </c>
      <c r="N87" s="23" t="str">
        <f>IF(COUNTBLANK('Quality Assessment Tool'!I255:I257)&gt;0,"Pending…","Complete")</f>
        <v>Pending…</v>
      </c>
      <c r="O87" s="24" t="str">
        <f>IF(N87="Pending…","",IF(M87&gt;Settings!$D$7,"Excellent",IF(M87&gt;Settings!$D$6,"Good",IF(M87&gt;Settings!$D$5,"Average","Bad"))))</f>
        <v/>
      </c>
    </row>
    <row r="88" spans="1:15" ht="18.75" x14ac:dyDescent="0.25">
      <c r="A88" s="233"/>
      <c r="B88" s="234"/>
      <c r="C88" s="235"/>
      <c r="D88" s="326" t="s">
        <v>920</v>
      </c>
      <c r="E88" s="326"/>
      <c r="F88" s="326"/>
      <c r="G88" s="326"/>
      <c r="H88" s="326"/>
      <c r="I88" s="326"/>
      <c r="J88" s="352"/>
      <c r="K88" s="18">
        <f>SUM('Quality Assessment Tool'!H259:H262)</f>
        <v>4</v>
      </c>
      <c r="L88" s="18">
        <f>SUM('Quality Assessment Tool'!I259:I262)</f>
        <v>0</v>
      </c>
      <c r="M88" s="22">
        <f t="shared" si="3"/>
        <v>0</v>
      </c>
      <c r="N88" s="23" t="str">
        <f>IF(COUNTBLANK('Quality Assessment Tool'!I259:I262)&gt;0,"Pending…","Complete")</f>
        <v>Pending…</v>
      </c>
      <c r="O88" s="24" t="str">
        <f>IF(N88="Pending…","",IF(M88&gt;Settings!$D$7,"Excellent",IF(M88&gt;Settings!$D$6,"Good",IF(M88&gt;Settings!$D$5,"Average","Bad"))))</f>
        <v/>
      </c>
    </row>
    <row r="89" spans="1:15" ht="18.75" x14ac:dyDescent="0.25">
      <c r="A89" s="233"/>
      <c r="B89" s="234"/>
      <c r="C89" s="235"/>
      <c r="D89" s="326" t="s">
        <v>921</v>
      </c>
      <c r="E89" s="326"/>
      <c r="F89" s="326"/>
      <c r="G89" s="326"/>
      <c r="H89" s="326"/>
      <c r="I89" s="326"/>
      <c r="J89" s="352"/>
      <c r="K89" s="18">
        <f>SUM('Quality Assessment Tool'!H264:H264)</f>
        <v>1</v>
      </c>
      <c r="L89" s="18">
        <f>SUM('Quality Assessment Tool'!I264:I264)</f>
        <v>0</v>
      </c>
      <c r="M89" s="22">
        <f t="shared" si="3"/>
        <v>0</v>
      </c>
      <c r="N89" s="23" t="str">
        <f>IF(COUNTBLANK('Quality Assessment Tool'!I264:I264)&gt;0,"Pending…","Complete")</f>
        <v>Pending…</v>
      </c>
      <c r="O89" s="24" t="str">
        <f>IF(N89="Pending…","",IF(M89&gt;Settings!$D$7,"Excellent",IF(M89&gt;Settings!$D$6,"Good",IF(M89&gt;Settings!$D$5,"Average","Bad"))))</f>
        <v/>
      </c>
    </row>
    <row r="90" spans="1:15" ht="36" customHeight="1" x14ac:dyDescent="0.25">
      <c r="A90" s="233"/>
      <c r="B90" s="234"/>
      <c r="C90" s="235"/>
      <c r="D90" s="326" t="s">
        <v>1177</v>
      </c>
      <c r="E90" s="326"/>
      <c r="F90" s="326"/>
      <c r="G90" s="326"/>
      <c r="H90" s="326"/>
      <c r="I90" s="326"/>
      <c r="J90" s="352"/>
      <c r="K90" s="18">
        <f>SUM('Quality Assessment Tool'!H266:H266)</f>
        <v>1</v>
      </c>
      <c r="L90" s="18">
        <f>SUM('Quality Assessment Tool'!I266:I266)</f>
        <v>0</v>
      </c>
      <c r="M90" s="22">
        <f t="shared" si="3"/>
        <v>0</v>
      </c>
      <c r="N90" s="23" t="str">
        <f>IF(COUNTBLANK('Quality Assessment Tool'!I266:I266)&gt;0,"Pending…","Complete")</f>
        <v>Pending…</v>
      </c>
      <c r="O90" s="24" t="str">
        <f>IF(N90="Pending…","",IF(M90&gt;Settings!$D$7,"Excellent",IF(M90&gt;Settings!$D$6,"Good",IF(M90&gt;Settings!$D$5,"Average","Bad"))))</f>
        <v/>
      </c>
    </row>
    <row r="91" spans="1:15" ht="36" customHeight="1" x14ac:dyDescent="0.25">
      <c r="A91" s="230"/>
      <c r="B91" s="236"/>
      <c r="C91" s="363" t="s">
        <v>1178</v>
      </c>
      <c r="D91" s="363"/>
      <c r="E91" s="363"/>
      <c r="F91" s="363"/>
      <c r="G91" s="363"/>
      <c r="H91" s="363"/>
      <c r="I91" s="363"/>
      <c r="J91" s="364"/>
      <c r="K91" s="231">
        <f>SUM(K92:K94)</f>
        <v>6</v>
      </c>
      <c r="L91" s="231">
        <f>SUM(L92:L94)</f>
        <v>0</v>
      </c>
      <c r="M91" s="30">
        <f>L91/K91</f>
        <v>0</v>
      </c>
      <c r="N91" s="26" t="str">
        <f>IF(COUNTIF(N92:N94,"Pending…")&gt;0,"Pending…","Complete")</f>
        <v>Pending…</v>
      </c>
      <c r="O91" s="24" t="str">
        <f>IF(N91="Pending…","",IF(M91&gt;Settings!$D$7,"Excellent",IF(M91&gt;Settings!$D$6,"Good",IF(M91&gt;Settings!$D$5,"Average","Bad"))))</f>
        <v/>
      </c>
    </row>
    <row r="92" spans="1:15" ht="36" customHeight="1" x14ac:dyDescent="0.25">
      <c r="A92" s="233"/>
      <c r="B92" s="234"/>
      <c r="C92" s="235"/>
      <c r="D92" s="326" t="s">
        <v>1179</v>
      </c>
      <c r="E92" s="326"/>
      <c r="F92" s="326"/>
      <c r="G92" s="326"/>
      <c r="H92" s="326"/>
      <c r="I92" s="326"/>
      <c r="J92" s="352"/>
      <c r="K92" s="18">
        <f>SUM('Quality Assessment Tool'!H269:H270)</f>
        <v>2</v>
      </c>
      <c r="L92" s="18">
        <f>SUM('Quality Assessment Tool'!I269:I270)</f>
        <v>0</v>
      </c>
      <c r="M92" s="22">
        <f t="shared" si="3"/>
        <v>0</v>
      </c>
      <c r="N92" s="23" t="str">
        <f>IF(COUNTBLANK('Quality Assessment Tool'!I269:I270)&gt;0,"Pending…","Complete")</f>
        <v>Pending…</v>
      </c>
      <c r="O92" s="24" t="str">
        <f>IF(N92="Pending…","",IF(M92&gt;Settings!$D$7,"Excellent",IF(M92&gt;Settings!$D$6,"Good",IF(M92&gt;Settings!$D$5,"Average","Bad"))))</f>
        <v/>
      </c>
    </row>
    <row r="93" spans="1:15" ht="36.75" customHeight="1" x14ac:dyDescent="0.25">
      <c r="A93" s="233"/>
      <c r="B93" s="234"/>
      <c r="C93" s="235"/>
      <c r="D93" s="326" t="s">
        <v>927</v>
      </c>
      <c r="E93" s="326"/>
      <c r="F93" s="326"/>
      <c r="G93" s="326"/>
      <c r="H93" s="326"/>
      <c r="I93" s="326"/>
      <c r="J93" s="352"/>
      <c r="K93" s="18">
        <f>SUM('Quality Assessment Tool'!H272:H274)</f>
        <v>3</v>
      </c>
      <c r="L93" s="18">
        <f>SUM('Quality Assessment Tool'!I272:I274)</f>
        <v>0</v>
      </c>
      <c r="M93" s="22">
        <f t="shared" si="3"/>
        <v>0</v>
      </c>
      <c r="N93" s="23" t="str">
        <f>IF(COUNTBLANK('Quality Assessment Tool'!I272:I274)&gt;0,"Pending…","Complete")</f>
        <v>Pending…</v>
      </c>
      <c r="O93" s="24" t="str">
        <f>IF(N93="Pending…","",IF(M93&gt;Settings!$D$7,"Excellent",IF(M93&gt;Settings!$D$6,"Good",IF(M93&gt;Settings!$D$5,"Average","Bad"))))</f>
        <v/>
      </c>
    </row>
    <row r="94" spans="1:15" ht="36" customHeight="1" x14ac:dyDescent="0.25">
      <c r="A94" s="233"/>
      <c r="B94" s="234"/>
      <c r="C94" s="235"/>
      <c r="D94" s="326" t="s">
        <v>929</v>
      </c>
      <c r="E94" s="326"/>
      <c r="F94" s="326"/>
      <c r="G94" s="326"/>
      <c r="H94" s="326"/>
      <c r="I94" s="326"/>
      <c r="J94" s="352"/>
      <c r="K94" s="18">
        <f>SUM('Quality Assessment Tool'!H276:H276)</f>
        <v>1</v>
      </c>
      <c r="L94" s="18">
        <f>SUM('Quality Assessment Tool'!I276:I276)</f>
        <v>0</v>
      </c>
      <c r="M94" s="22">
        <f t="shared" si="3"/>
        <v>0</v>
      </c>
      <c r="N94" s="23" t="str">
        <f>IF(COUNTBLANK('Quality Assessment Tool'!I276:I276)&gt;0,"Pending…","Complete")</f>
        <v>Pending…</v>
      </c>
      <c r="O94" s="24" t="str">
        <f>IF(N94="Pending…","",IF(M94&gt;Settings!$D$7,"Excellent",IF(M94&gt;Settings!$D$6,"Good",IF(M94&gt;Settings!$D$5,"Average","Bad"))))</f>
        <v/>
      </c>
    </row>
    <row r="95" spans="1:15" ht="18.75" x14ac:dyDescent="0.25">
      <c r="A95" s="230"/>
      <c r="B95" s="236"/>
      <c r="C95" s="363" t="s">
        <v>1180</v>
      </c>
      <c r="D95" s="363"/>
      <c r="E95" s="363"/>
      <c r="F95" s="363"/>
      <c r="G95" s="363"/>
      <c r="H95" s="363"/>
      <c r="I95" s="363"/>
      <c r="J95" s="364"/>
      <c r="K95" s="231">
        <f>SUM(K96:K97)</f>
        <v>3</v>
      </c>
      <c r="L95" s="231">
        <f>SUM(L96:L97)</f>
        <v>0</v>
      </c>
      <c r="M95" s="30">
        <f>L95/K95</f>
        <v>0</v>
      </c>
      <c r="N95" s="26" t="str">
        <f>IF(COUNTIF(N96:N97,"Pending…")&gt;0,"Pending…","Complete")</f>
        <v>Pending…</v>
      </c>
      <c r="O95" s="24" t="str">
        <f>IF(N95="Pending…","",IF(M95&gt;Settings!$D$7,"Excellent",IF(M95&gt;Settings!$D$6,"Good",IF(M95&gt;Settings!$D$5,"Average","Bad"))))</f>
        <v/>
      </c>
    </row>
    <row r="96" spans="1:15" ht="36" customHeight="1" x14ac:dyDescent="0.25">
      <c r="A96" s="233"/>
      <c r="B96" s="234"/>
      <c r="C96" s="235"/>
      <c r="D96" s="326" t="s">
        <v>1181</v>
      </c>
      <c r="E96" s="326"/>
      <c r="F96" s="326"/>
      <c r="G96" s="326"/>
      <c r="H96" s="326"/>
      <c r="I96" s="326"/>
      <c r="J96" s="352"/>
      <c r="K96" s="18">
        <f>SUM('Quality Assessment Tool'!H279:H279)</f>
        <v>1</v>
      </c>
      <c r="L96" s="18">
        <f>SUM('Quality Assessment Tool'!I279:I279)</f>
        <v>0</v>
      </c>
      <c r="M96" s="22">
        <f t="shared" si="3"/>
        <v>0</v>
      </c>
      <c r="N96" s="23" t="str">
        <f>IF(COUNTBLANK('Quality Assessment Tool'!I279:I279)&gt;0,"Pending…","Complete")</f>
        <v>Pending…</v>
      </c>
      <c r="O96" s="24" t="str">
        <f>IF(N96="Pending…","",IF(M96&gt;Settings!$D$7,"Excellent",IF(M96&gt;Settings!$D$6,"Good",IF(M96&gt;Settings!$D$5,"Average","Bad"))))</f>
        <v/>
      </c>
    </row>
    <row r="97" spans="1:15" ht="36" customHeight="1" x14ac:dyDescent="0.25">
      <c r="A97" s="233"/>
      <c r="B97" s="234"/>
      <c r="C97" s="235"/>
      <c r="D97" s="326" t="s">
        <v>932</v>
      </c>
      <c r="E97" s="326"/>
      <c r="F97" s="326"/>
      <c r="G97" s="326"/>
      <c r="H97" s="326"/>
      <c r="I97" s="326"/>
      <c r="J97" s="352"/>
      <c r="K97" s="18">
        <f>SUM('Quality Assessment Tool'!H281:H282)</f>
        <v>2</v>
      </c>
      <c r="L97" s="18">
        <f>SUM('Quality Assessment Tool'!I281:I282)</f>
        <v>0</v>
      </c>
      <c r="M97" s="22">
        <f t="shared" si="3"/>
        <v>0</v>
      </c>
      <c r="N97" s="23" t="str">
        <f>IF(COUNTBLANK('Quality Assessment Tool'!I281:I282)&gt;0,"Pending…","Complete")</f>
        <v>Pending…</v>
      </c>
      <c r="O97" s="24" t="str">
        <f>IF(N97="Pending…","",IF(M97&gt;Settings!$D$7,"Excellent",IF(M97&gt;Settings!$D$6,"Good",IF(M97&gt;Settings!$D$5,"Average","Bad"))))</f>
        <v/>
      </c>
    </row>
    <row r="98" spans="1:15" ht="18.75" x14ac:dyDescent="0.25">
      <c r="A98" s="230"/>
      <c r="B98" s="236"/>
      <c r="C98" s="363" t="s">
        <v>933</v>
      </c>
      <c r="D98" s="363"/>
      <c r="E98" s="363"/>
      <c r="F98" s="363"/>
      <c r="G98" s="363"/>
      <c r="H98" s="363"/>
      <c r="I98" s="363"/>
      <c r="J98" s="364"/>
      <c r="K98" s="231">
        <f>SUM(K99:K101)</f>
        <v>3</v>
      </c>
      <c r="L98" s="231">
        <f>SUM(L99:L101)</f>
        <v>0</v>
      </c>
      <c r="M98" s="30">
        <f>L98/K98</f>
        <v>0</v>
      </c>
      <c r="N98" s="26" t="str">
        <f>IF(COUNTIF(N99:N101,"Pending…")&gt;0,"Pending…","Complete")</f>
        <v>Pending…</v>
      </c>
      <c r="O98" s="24" t="str">
        <f>IF(N98="Pending…","",IF(M98&gt;Settings!$D$7,"Excellent",IF(M98&gt;Settings!$D$6,"Good",IF(M98&gt;Settings!$D$5,"Average","Bad"))))</f>
        <v/>
      </c>
    </row>
    <row r="99" spans="1:15" ht="18.75" x14ac:dyDescent="0.25">
      <c r="A99" s="233"/>
      <c r="B99" s="234"/>
      <c r="C99" s="235"/>
      <c r="D99" s="326" t="s">
        <v>1182</v>
      </c>
      <c r="E99" s="326"/>
      <c r="F99" s="326"/>
      <c r="G99" s="326"/>
      <c r="H99" s="326"/>
      <c r="I99" s="326"/>
      <c r="J99" s="352"/>
      <c r="K99" s="18">
        <f>SUM('Quality Assessment Tool'!H285:H285)</f>
        <v>1</v>
      </c>
      <c r="L99" s="18">
        <f>SUM('Quality Assessment Tool'!I285:I285)</f>
        <v>0</v>
      </c>
      <c r="M99" s="22">
        <f t="shared" si="3"/>
        <v>0</v>
      </c>
      <c r="N99" s="23" t="str">
        <f>IF(COUNTBLANK('Quality Assessment Tool'!I285:I285)&gt;0,"Pending…","Complete")</f>
        <v>Pending…</v>
      </c>
      <c r="O99" s="24" t="str">
        <f>IF(N99="Pending…","",IF(M99&gt;Settings!$D$7,"Excellent",IF(M99&gt;Settings!$D$6,"Good",IF(M99&gt;Settings!$D$5,"Average","Bad"))))</f>
        <v/>
      </c>
    </row>
    <row r="100" spans="1:15" ht="36" customHeight="1" x14ac:dyDescent="0.25">
      <c r="A100" s="233"/>
      <c r="B100" s="234"/>
      <c r="C100" s="235"/>
      <c r="D100" s="326" t="s">
        <v>935</v>
      </c>
      <c r="E100" s="326"/>
      <c r="F100" s="326"/>
      <c r="G100" s="326"/>
      <c r="H100" s="326"/>
      <c r="I100" s="326"/>
      <c r="J100" s="352"/>
      <c r="K100" s="18">
        <f>SUM('Quality Assessment Tool'!H287:H287)</f>
        <v>1</v>
      </c>
      <c r="L100" s="18">
        <f>SUM('Quality Assessment Tool'!I287:I287)</f>
        <v>0</v>
      </c>
      <c r="M100" s="22">
        <f t="shared" si="3"/>
        <v>0</v>
      </c>
      <c r="N100" s="23" t="str">
        <f>IF(COUNTBLANK('Quality Assessment Tool'!I287:I287)&gt;0,"Pending…","Complete")</f>
        <v>Pending…</v>
      </c>
      <c r="O100" s="24" t="str">
        <f>IF(N100="Pending…","",IF(M100&gt;Settings!$D$7,"Excellent",IF(M100&gt;Settings!$D$6,"Good",IF(M100&gt;Settings!$D$5,"Average","Bad"))))</f>
        <v/>
      </c>
    </row>
    <row r="101" spans="1:15" ht="36" customHeight="1" x14ac:dyDescent="0.25">
      <c r="A101" s="233"/>
      <c r="B101" s="234"/>
      <c r="C101" s="235"/>
      <c r="D101" s="326" t="s">
        <v>936</v>
      </c>
      <c r="E101" s="326"/>
      <c r="F101" s="326"/>
      <c r="G101" s="326"/>
      <c r="H101" s="326"/>
      <c r="I101" s="326"/>
      <c r="J101" s="352"/>
      <c r="K101" s="18">
        <f>SUM('Quality Assessment Tool'!H289:H289)</f>
        <v>1</v>
      </c>
      <c r="L101" s="18">
        <f>SUM('Quality Assessment Tool'!I289:I289)</f>
        <v>0</v>
      </c>
      <c r="M101" s="22">
        <f t="shared" si="3"/>
        <v>0</v>
      </c>
      <c r="N101" s="23" t="str">
        <f>IF(COUNTBLANK('Quality Assessment Tool'!I289:I289)&gt;0,"Pending…","Complete")</f>
        <v>Pending…</v>
      </c>
      <c r="O101" s="24" t="str">
        <f>IF(N101="Pending…","",IF(M101&gt;Settings!$D$7,"Excellent",IF(M101&gt;Settings!$D$6,"Good",IF(M101&gt;Settings!$D$5,"Average","Bad"))))</f>
        <v/>
      </c>
    </row>
    <row r="102" spans="1:15" ht="36" customHeight="1" x14ac:dyDescent="0.25">
      <c r="A102" s="230"/>
      <c r="B102" s="236"/>
      <c r="C102" s="363" t="s">
        <v>937</v>
      </c>
      <c r="D102" s="363"/>
      <c r="E102" s="363"/>
      <c r="F102" s="363"/>
      <c r="G102" s="363"/>
      <c r="H102" s="363"/>
      <c r="I102" s="363"/>
      <c r="J102" s="364"/>
      <c r="K102" s="231">
        <f>SUM(K103:K105)</f>
        <v>13</v>
      </c>
      <c r="L102" s="231">
        <f>SUM(L103:L105)</f>
        <v>0</v>
      </c>
      <c r="M102" s="30">
        <f>L102/K102</f>
        <v>0</v>
      </c>
      <c r="N102" s="26" t="str">
        <f>IF(COUNTIF(N103:N105,"Pending…")&gt;0,"Pending…","Complete")</f>
        <v>Pending…</v>
      </c>
      <c r="O102" s="24" t="str">
        <f>IF(N102="Pending…","",IF(M102&gt;Settings!$D$7,"Excellent",IF(M102&gt;Settings!$D$6,"Good",IF(M102&gt;Settings!$D$5,"Average","Bad"))))</f>
        <v/>
      </c>
    </row>
    <row r="103" spans="1:15" ht="36" customHeight="1" x14ac:dyDescent="0.25">
      <c r="A103" s="233"/>
      <c r="B103" s="234"/>
      <c r="C103" s="235"/>
      <c r="D103" s="326" t="s">
        <v>938</v>
      </c>
      <c r="E103" s="326"/>
      <c r="F103" s="326"/>
      <c r="G103" s="326"/>
      <c r="H103" s="326"/>
      <c r="I103" s="326"/>
      <c r="J103" s="352"/>
      <c r="K103" s="18">
        <f>SUM('Quality Assessment Tool'!H292:H292)</f>
        <v>1</v>
      </c>
      <c r="L103" s="18">
        <f>SUM('Quality Assessment Tool'!I292:I292)</f>
        <v>0</v>
      </c>
      <c r="M103" s="22">
        <f t="shared" si="3"/>
        <v>0</v>
      </c>
      <c r="N103" s="23" t="str">
        <f>IF(COUNTBLANK('Quality Assessment Tool'!I292:I292)&gt;0,"Pending…","Complete")</f>
        <v>Pending…</v>
      </c>
      <c r="O103" s="24" t="str">
        <f>IF(N103="Pending…","",IF(M103&gt;Settings!$D$7,"Excellent",IF(M103&gt;Settings!$D$6,"Good",IF(M103&gt;Settings!$D$5,"Average","Bad"))))</f>
        <v/>
      </c>
    </row>
    <row r="104" spans="1:15" ht="36" customHeight="1" x14ac:dyDescent="0.25">
      <c r="A104" s="233"/>
      <c r="B104" s="234"/>
      <c r="C104" s="235"/>
      <c r="D104" s="326" t="s">
        <v>940</v>
      </c>
      <c r="E104" s="326"/>
      <c r="F104" s="326"/>
      <c r="G104" s="326"/>
      <c r="H104" s="326"/>
      <c r="I104" s="326"/>
      <c r="J104" s="352"/>
      <c r="K104" s="18">
        <f>SUM('Quality Assessment Tool'!H294:H295)</f>
        <v>2</v>
      </c>
      <c r="L104" s="18">
        <f>SUM('Quality Assessment Tool'!I294:I295)</f>
        <v>0</v>
      </c>
      <c r="M104" s="22">
        <f t="shared" si="3"/>
        <v>0</v>
      </c>
      <c r="N104" s="23" t="str">
        <f>IF(COUNTBLANK('Quality Assessment Tool'!I294:I295)&gt;0,"Pending…","Complete")</f>
        <v>Pending…</v>
      </c>
      <c r="O104" s="24" t="str">
        <f>IF(N104="Pending…","",IF(M104&gt;Settings!$D$7,"Excellent",IF(M104&gt;Settings!$D$6,"Good",IF(M104&gt;Settings!$D$5,"Average","Bad"))))</f>
        <v/>
      </c>
    </row>
    <row r="105" spans="1:15" ht="30" customHeight="1" x14ac:dyDescent="0.25">
      <c r="A105" s="233"/>
      <c r="B105" s="234"/>
      <c r="C105" s="235"/>
      <c r="D105" s="326" t="s">
        <v>941</v>
      </c>
      <c r="E105" s="326"/>
      <c r="F105" s="326"/>
      <c r="G105" s="326"/>
      <c r="H105" s="326"/>
      <c r="I105" s="326"/>
      <c r="J105" s="352"/>
      <c r="K105" s="18">
        <f>SUM('Quality Assessment Tool'!H297:H298)</f>
        <v>10</v>
      </c>
      <c r="L105" s="18">
        <f>SUM('Quality Assessment Tool'!I297:I298)</f>
        <v>0</v>
      </c>
      <c r="M105" s="22">
        <f t="shared" si="3"/>
        <v>0</v>
      </c>
      <c r="N105" s="23" t="str">
        <f>IF(COUNTBLANK('Quality Assessment Tool'!I297:I298)&gt;0,"Pending…","Complete")</f>
        <v>Pending…</v>
      </c>
      <c r="O105" s="24" t="str">
        <f>IF(N105="Pending…","",IF(M105&gt;Settings!$D$7,"Excellent",IF(M105&gt;Settings!$D$6,"Good",IF(M105&gt;Settings!$D$5,"Average","Bad"))))</f>
        <v/>
      </c>
    </row>
    <row r="106" spans="1:15" ht="36" customHeight="1" x14ac:dyDescent="0.25">
      <c r="A106" s="230"/>
      <c r="B106" s="236"/>
      <c r="C106" s="363" t="s">
        <v>943</v>
      </c>
      <c r="D106" s="363"/>
      <c r="E106" s="363"/>
      <c r="F106" s="363"/>
      <c r="G106" s="363"/>
      <c r="H106" s="363"/>
      <c r="I106" s="363"/>
      <c r="J106" s="364"/>
      <c r="K106" s="231">
        <f>SUM(K107)</f>
        <v>1</v>
      </c>
      <c r="L106" s="231">
        <f>SUM(L107)</f>
        <v>0</v>
      </c>
      <c r="M106" s="30">
        <f>L106/K106</f>
        <v>0</v>
      </c>
      <c r="N106" s="26" t="str">
        <f>IF(COUNTIF(N107:N107,"Pending…")&gt;0,"Pending…","Complete")</f>
        <v>Pending…</v>
      </c>
      <c r="O106" s="24" t="str">
        <f>IF(N106="Pending…","",IF(M106&gt;Settings!$D$7,"Excellent",IF(M106&gt;Settings!$D$6,"Good",IF(M106&gt;Settings!$D$5,"Average","Bad"))))</f>
        <v/>
      </c>
    </row>
    <row r="107" spans="1:15" ht="36" customHeight="1" x14ac:dyDescent="0.25">
      <c r="A107" s="233"/>
      <c r="B107" s="234"/>
      <c r="C107" s="235"/>
      <c r="D107" s="326" t="s">
        <v>944</v>
      </c>
      <c r="E107" s="326"/>
      <c r="F107" s="326"/>
      <c r="G107" s="326"/>
      <c r="H107" s="326"/>
      <c r="I107" s="326"/>
      <c r="J107" s="352"/>
      <c r="K107" s="18">
        <f>SUM('Quality Assessment Tool'!H301:H301)</f>
        <v>1</v>
      </c>
      <c r="L107" s="18">
        <f>SUM('Quality Assessment Tool'!I301:I301)</f>
        <v>0</v>
      </c>
      <c r="M107" s="22">
        <f t="shared" si="3"/>
        <v>0</v>
      </c>
      <c r="N107" s="23" t="str">
        <f>IF(COUNTBLANK('Quality Assessment Tool'!I301:I301)&gt;0,"Pending…","Complete")</f>
        <v>Pending…</v>
      </c>
      <c r="O107" s="24" t="str">
        <f>IF(N107="Pending…","",IF(M107&gt;Settings!$D$7,"Excellent",IF(M107&gt;Settings!$D$6,"Good",IF(M107&gt;Settings!$D$5,"Average","Bad"))))</f>
        <v/>
      </c>
    </row>
    <row r="109" spans="1:15" ht="23.25" x14ac:dyDescent="0.25">
      <c r="A109" s="2"/>
      <c r="B109" s="372" t="s">
        <v>945</v>
      </c>
      <c r="C109" s="373"/>
      <c r="D109" s="373"/>
      <c r="E109" s="373"/>
      <c r="F109" s="373"/>
      <c r="G109" s="373"/>
      <c r="H109" s="373"/>
      <c r="I109" s="373"/>
      <c r="J109" s="373"/>
      <c r="K109" s="15">
        <f>SUM(K110,K114,K117,K122,K127,K130,K133,K138,K146,K151,K153,K157,K160,K164,K168)</f>
        <v>133</v>
      </c>
      <c r="L109" s="15">
        <f>SUM(L110,L114,L117,L122,L127,L130,L133,L138,L146,L151,L153,L157,L160,L164,L168)</f>
        <v>0</v>
      </c>
      <c r="M109" s="28">
        <f>L109/K109</f>
        <v>0</v>
      </c>
      <c r="N109" s="27" t="str">
        <f>IF(COUNTIF(N110:N173,"Pending…")&gt;0,"Pending…","Complete")</f>
        <v>Pending…</v>
      </c>
      <c r="O109" s="24" t="str">
        <f>IF(N109="Pending…","",IF(M109&gt;Settings!$D$7,"Excellent",IF(M109&gt;Settings!$D$6,"Good",IF(M109&gt;Settings!$D$5,"Average","Bad"))))</f>
        <v/>
      </c>
    </row>
    <row r="110" spans="1:15" ht="36" customHeight="1" x14ac:dyDescent="0.25">
      <c r="A110" s="230"/>
      <c r="B110" s="236"/>
      <c r="C110" s="363" t="s">
        <v>1183</v>
      </c>
      <c r="D110" s="363"/>
      <c r="E110" s="363"/>
      <c r="F110" s="363"/>
      <c r="G110" s="363"/>
      <c r="H110" s="363"/>
      <c r="I110" s="363"/>
      <c r="J110" s="364"/>
      <c r="K110" s="231">
        <f>SUM(K111:K113)</f>
        <v>9</v>
      </c>
      <c r="L110" s="231">
        <f>SUM(L111:L113)</f>
        <v>0</v>
      </c>
      <c r="M110" s="30">
        <f>L110/K110</f>
        <v>0</v>
      </c>
      <c r="N110" s="26" t="str">
        <f>IF(COUNTIF(N111:N113,"Pending…")&gt;0,"Pending…","Complete")</f>
        <v>Pending…</v>
      </c>
      <c r="O110" s="24" t="str">
        <f>IF(N110="Pending…","",IF(M110&gt;Settings!$D$7,"Excellent",IF(M110&gt;Settings!$D$6,"Good",IF(M110&gt;Settings!$D$5,"Average","Bad"))))</f>
        <v/>
      </c>
    </row>
    <row r="111" spans="1:15" ht="36" customHeight="1" x14ac:dyDescent="0.25">
      <c r="A111" s="233"/>
      <c r="B111" s="234"/>
      <c r="C111" s="235"/>
      <c r="D111" s="326" t="s">
        <v>947</v>
      </c>
      <c r="E111" s="326"/>
      <c r="F111" s="326"/>
      <c r="G111" s="326"/>
      <c r="H111" s="326"/>
      <c r="I111" s="326"/>
      <c r="J111" s="352"/>
      <c r="K111" s="18">
        <f>SUM('Quality Assessment Tool'!H306:H307)</f>
        <v>2</v>
      </c>
      <c r="L111" s="18">
        <f>SUM('Quality Assessment Tool'!I306:I307)</f>
        <v>0</v>
      </c>
      <c r="M111" s="22">
        <f t="shared" ref="M111:M150" si="4">L111/K111</f>
        <v>0</v>
      </c>
      <c r="N111" s="23" t="str">
        <f>IF(COUNTBLANK('Quality Assessment Tool'!I306:I307)&gt;0,"Pending…","Complete")</f>
        <v>Pending…</v>
      </c>
      <c r="O111" s="24" t="str">
        <f>IF(N111="Pending…","",IF(M111&gt;Settings!$D$7,"Excellent",IF(M111&gt;Settings!$D$6,"Good",IF(M111&gt;Settings!$D$5,"Average","Bad"))))</f>
        <v/>
      </c>
    </row>
    <row r="112" spans="1:15" ht="18.75" x14ac:dyDescent="0.25">
      <c r="A112" s="233"/>
      <c r="B112" s="234"/>
      <c r="C112" s="235"/>
      <c r="D112" s="326" t="s">
        <v>949</v>
      </c>
      <c r="E112" s="326"/>
      <c r="F112" s="326"/>
      <c r="G112" s="326"/>
      <c r="H112" s="326"/>
      <c r="I112" s="326"/>
      <c r="J112" s="352"/>
      <c r="K112" s="18">
        <f>SUM('Quality Assessment Tool'!H309:H314)</f>
        <v>6</v>
      </c>
      <c r="L112" s="18">
        <f>SUM('Quality Assessment Tool'!I309:I314)</f>
        <v>0</v>
      </c>
      <c r="M112" s="22">
        <f t="shared" si="4"/>
        <v>0</v>
      </c>
      <c r="N112" s="23" t="str">
        <f>IF(COUNTBLANK('Quality Assessment Tool'!I309:I314)&gt;0,"Pending…","Complete")</f>
        <v>Pending…</v>
      </c>
      <c r="O112" s="24" t="str">
        <f>IF(N112="Pending…","",IF(M112&gt;Settings!$D$7,"Excellent",IF(M112&gt;Settings!$D$6,"Good",IF(M112&gt;Settings!$D$5,"Average","Bad"))))</f>
        <v/>
      </c>
    </row>
    <row r="113" spans="1:15" ht="36" customHeight="1" x14ac:dyDescent="0.25">
      <c r="A113" s="233"/>
      <c r="B113" s="234"/>
      <c r="C113" s="235"/>
      <c r="D113" s="326" t="s">
        <v>951</v>
      </c>
      <c r="E113" s="326"/>
      <c r="F113" s="326"/>
      <c r="G113" s="326"/>
      <c r="H113" s="326"/>
      <c r="I113" s="326"/>
      <c r="J113" s="352"/>
      <c r="K113" s="18">
        <f>SUM('Quality Assessment Tool'!H316:H316)</f>
        <v>1</v>
      </c>
      <c r="L113" s="18">
        <f>SUM('Quality Assessment Tool'!I316:I316)</f>
        <v>0</v>
      </c>
      <c r="M113" s="22">
        <f t="shared" si="4"/>
        <v>0</v>
      </c>
      <c r="N113" s="23" t="str">
        <f>IF(COUNTBLANK('Quality Assessment Tool'!I316:I316)&gt;0,"Pending…","Complete")</f>
        <v>Pending…</v>
      </c>
      <c r="O113" s="24" t="str">
        <f>IF(N113="Pending…","",IF(M113&gt;Settings!$D$7,"Excellent",IF(M113&gt;Settings!$D$6,"Good",IF(M113&gt;Settings!$D$5,"Average","Bad"))))</f>
        <v/>
      </c>
    </row>
    <row r="114" spans="1:15" ht="36" customHeight="1" x14ac:dyDescent="0.25">
      <c r="A114" s="230"/>
      <c r="B114" s="236"/>
      <c r="C114" s="363" t="s">
        <v>1184</v>
      </c>
      <c r="D114" s="363"/>
      <c r="E114" s="363"/>
      <c r="F114" s="363"/>
      <c r="G114" s="363"/>
      <c r="H114" s="363"/>
      <c r="I114" s="363"/>
      <c r="J114" s="364"/>
      <c r="K114" s="231">
        <f>SUM(K115:K116)</f>
        <v>9</v>
      </c>
      <c r="L114" s="231">
        <f>SUM(L115:L116)</f>
        <v>0</v>
      </c>
      <c r="M114" s="30">
        <f>L114/K114</f>
        <v>0</v>
      </c>
      <c r="N114" s="26" t="str">
        <f>IF(COUNTIF(N115:N116,"Pending…")&gt;0,"Pending…","Complete")</f>
        <v>Pending…</v>
      </c>
      <c r="O114" s="24" t="str">
        <f>IF(N114="Pending…","",IF(M114&gt;Settings!$D$7,"Excellent",IF(M114&gt;Settings!$D$6,"Good",IF(M114&gt;Settings!$D$5,"Average","Bad"))))</f>
        <v/>
      </c>
    </row>
    <row r="115" spans="1:15" ht="36" customHeight="1" x14ac:dyDescent="0.25">
      <c r="A115" s="233"/>
      <c r="B115" s="234"/>
      <c r="C115" s="235"/>
      <c r="D115" s="326" t="s">
        <v>953</v>
      </c>
      <c r="E115" s="326"/>
      <c r="F115" s="326"/>
      <c r="G115" s="326"/>
      <c r="H115" s="326"/>
      <c r="I115" s="326"/>
      <c r="J115" s="352"/>
      <c r="K115" s="18">
        <f>SUM('Quality Assessment Tool'!H319:H324)</f>
        <v>6</v>
      </c>
      <c r="L115" s="18">
        <f>SUM('Quality Assessment Tool'!I319:I324)</f>
        <v>0</v>
      </c>
      <c r="M115" s="22">
        <f t="shared" si="4"/>
        <v>0</v>
      </c>
      <c r="N115" s="23" t="str">
        <f>IF(COUNTBLANK('Quality Assessment Tool'!I319:I324)&gt;0,"Pending…","Complete")</f>
        <v>Pending…</v>
      </c>
      <c r="O115" s="24" t="str">
        <f>IF(N115="Pending…","",IF(M115&gt;Settings!$D$7,"Excellent",IF(M115&gt;Settings!$D$6,"Good",IF(M115&gt;Settings!$D$5,"Average","Bad"))))</f>
        <v/>
      </c>
    </row>
    <row r="116" spans="1:15" ht="36" customHeight="1" x14ac:dyDescent="0.25">
      <c r="A116" s="233"/>
      <c r="B116" s="234"/>
      <c r="C116" s="235"/>
      <c r="D116" s="326" t="s">
        <v>957</v>
      </c>
      <c r="E116" s="326"/>
      <c r="F116" s="326"/>
      <c r="G116" s="326"/>
      <c r="H116" s="326"/>
      <c r="I116" s="326"/>
      <c r="J116" s="352"/>
      <c r="K116" s="18">
        <f>SUM('Quality Assessment Tool'!H326:H328)</f>
        <v>3</v>
      </c>
      <c r="L116" s="18">
        <f>SUM('Quality Assessment Tool'!I326:I328)</f>
        <v>0</v>
      </c>
      <c r="M116" s="22">
        <f t="shared" si="4"/>
        <v>0</v>
      </c>
      <c r="N116" s="23" t="str">
        <f>IF(COUNTBLANK('Quality Assessment Tool'!I326:I328)&gt;0,"Pending…","Complete")</f>
        <v>Pending…</v>
      </c>
      <c r="O116" s="24" t="str">
        <f>IF(N116="Pending…","",IF(M116&gt;Settings!$D$7,"Excellent",IF(M116&gt;Settings!$D$6,"Good",IF(M116&gt;Settings!$D$5,"Average","Bad"))))</f>
        <v/>
      </c>
    </row>
    <row r="117" spans="1:15" ht="36" customHeight="1" x14ac:dyDescent="0.25">
      <c r="A117" s="230"/>
      <c r="B117" s="236"/>
      <c r="C117" s="363" t="s">
        <v>1186</v>
      </c>
      <c r="D117" s="363"/>
      <c r="E117" s="363"/>
      <c r="F117" s="363"/>
      <c r="G117" s="363"/>
      <c r="H117" s="363"/>
      <c r="I117" s="363"/>
      <c r="J117" s="364"/>
      <c r="K117" s="231">
        <f>SUM(K118:K121)</f>
        <v>10</v>
      </c>
      <c r="L117" s="231">
        <f>SUM(L118:L121)</f>
        <v>0</v>
      </c>
      <c r="M117" s="30">
        <f>L117/K117</f>
        <v>0</v>
      </c>
      <c r="N117" s="26" t="str">
        <f>IF(COUNTIF(N118:N121,"Pending…")&gt;0,"Pending…","Complete")</f>
        <v>Pending…</v>
      </c>
      <c r="O117" s="24" t="str">
        <f>IF(N117="Pending…","",IF(M117&gt;Settings!$D$7,"Excellent",IF(M117&gt;Settings!$D$6,"Good",IF(M117&gt;Settings!$D$5,"Average","Bad"))))</f>
        <v/>
      </c>
    </row>
    <row r="118" spans="1:15" ht="36" customHeight="1" x14ac:dyDescent="0.25">
      <c r="A118" s="233"/>
      <c r="B118" s="234"/>
      <c r="C118" s="235"/>
      <c r="D118" s="326" t="s">
        <v>961</v>
      </c>
      <c r="E118" s="326"/>
      <c r="F118" s="326"/>
      <c r="G118" s="326"/>
      <c r="H118" s="326"/>
      <c r="I118" s="326"/>
      <c r="J118" s="352"/>
      <c r="K118" s="18">
        <f>SUM('Quality Assessment Tool'!H331:H331)</f>
        <v>1</v>
      </c>
      <c r="L118" s="18">
        <f>SUM('Quality Assessment Tool'!I331:I331)</f>
        <v>0</v>
      </c>
      <c r="M118" s="22">
        <f t="shared" si="4"/>
        <v>0</v>
      </c>
      <c r="N118" s="23" t="str">
        <f>IF(COUNTBLANK('Quality Assessment Tool'!I331:I331)&gt;0,"Pending…","Complete")</f>
        <v>Pending…</v>
      </c>
      <c r="O118" s="24" t="str">
        <f>IF(N118="Pending…","",IF(M118&gt;Settings!$D$7,"Excellent",IF(M118&gt;Settings!$D$6,"Good",IF(M118&gt;Settings!$D$5,"Average","Bad"))))</f>
        <v/>
      </c>
    </row>
    <row r="119" spans="1:15" ht="53.25" customHeight="1" x14ac:dyDescent="0.25">
      <c r="A119" s="233"/>
      <c r="B119" s="234"/>
      <c r="C119" s="235"/>
      <c r="D119" s="326" t="s">
        <v>962</v>
      </c>
      <c r="E119" s="326"/>
      <c r="F119" s="326"/>
      <c r="G119" s="326"/>
      <c r="H119" s="326"/>
      <c r="I119" s="326"/>
      <c r="J119" s="352"/>
      <c r="K119" s="18">
        <f>SUM('Quality Assessment Tool'!H333:H339)</f>
        <v>7</v>
      </c>
      <c r="L119" s="18">
        <f>SUM('Quality Assessment Tool'!I333:I339)</f>
        <v>0</v>
      </c>
      <c r="M119" s="22">
        <f t="shared" si="4"/>
        <v>0</v>
      </c>
      <c r="N119" s="23" t="str">
        <f>IF(COUNTBLANK('Quality Assessment Tool'!I333:I339)&gt;0,"Pending…","Complete")</f>
        <v>Pending…</v>
      </c>
      <c r="O119" s="24" t="str">
        <f>IF(N119="Pending…","",IF(M119&gt;Settings!$D$7,"Excellent",IF(M119&gt;Settings!$D$6,"Good",IF(M119&gt;Settings!$D$5,"Average","Bad"))))</f>
        <v/>
      </c>
    </row>
    <row r="120" spans="1:15" ht="18.75" x14ac:dyDescent="0.25">
      <c r="A120" s="233"/>
      <c r="B120" s="234"/>
      <c r="C120" s="235"/>
      <c r="D120" s="326" t="s">
        <v>964</v>
      </c>
      <c r="E120" s="326"/>
      <c r="F120" s="326"/>
      <c r="G120" s="326"/>
      <c r="H120" s="326"/>
      <c r="I120" s="326"/>
      <c r="J120" s="352"/>
      <c r="K120" s="18">
        <f>SUM('Quality Assessment Tool'!H341:H341)</f>
        <v>1</v>
      </c>
      <c r="L120" s="18">
        <f>SUM('Quality Assessment Tool'!I341:I341)</f>
        <v>0</v>
      </c>
      <c r="M120" s="22">
        <f t="shared" si="4"/>
        <v>0</v>
      </c>
      <c r="N120" s="23" t="str">
        <f>IF(COUNTBLANK('Quality Assessment Tool'!I341:I341)&gt;0,"Pending…","Complete")</f>
        <v>Pending…</v>
      </c>
      <c r="O120" s="24" t="str">
        <f>IF(N120="Pending…","",IF(M120&gt;Settings!$D$7,"Excellent",IF(M120&gt;Settings!$D$6,"Good",IF(M120&gt;Settings!$D$5,"Average","Bad"))))</f>
        <v/>
      </c>
    </row>
    <row r="121" spans="1:15" ht="18.75" x14ac:dyDescent="0.25">
      <c r="A121" s="233"/>
      <c r="B121" s="234"/>
      <c r="C121" s="235"/>
      <c r="D121" s="326" t="s">
        <v>1185</v>
      </c>
      <c r="E121" s="326"/>
      <c r="F121" s="326"/>
      <c r="G121" s="326"/>
      <c r="H121" s="326"/>
      <c r="I121" s="326"/>
      <c r="J121" s="352"/>
      <c r="K121" s="18">
        <f>SUM('Quality Assessment Tool'!H343:H343)</f>
        <v>1</v>
      </c>
      <c r="L121" s="18">
        <f>SUM('Quality Assessment Tool'!I343:I343)</f>
        <v>0</v>
      </c>
      <c r="M121" s="22">
        <f t="shared" si="4"/>
        <v>0</v>
      </c>
      <c r="N121" s="23" t="str">
        <f>IF(COUNTBLANK('Quality Assessment Tool'!I343:I343)&gt;0,"Pending…","Complete")</f>
        <v>Pending…</v>
      </c>
      <c r="O121" s="24" t="str">
        <f>IF(N121="Pending…","",IF(M121&gt;Settings!$D$7,"Excellent",IF(M121&gt;Settings!$D$6,"Good",IF(M121&gt;Settings!$D$5,"Average","Bad"))))</f>
        <v/>
      </c>
    </row>
    <row r="122" spans="1:15" ht="18.75" x14ac:dyDescent="0.25">
      <c r="A122" s="230"/>
      <c r="B122" s="236"/>
      <c r="C122" s="363" t="s">
        <v>1187</v>
      </c>
      <c r="D122" s="363"/>
      <c r="E122" s="363"/>
      <c r="F122" s="363"/>
      <c r="G122" s="363"/>
      <c r="H122" s="363"/>
      <c r="I122" s="363"/>
      <c r="J122" s="364"/>
      <c r="K122" s="231">
        <f>SUM(K123:K126)</f>
        <v>8</v>
      </c>
      <c r="L122" s="231">
        <f>SUM(L123:L126)</f>
        <v>0</v>
      </c>
      <c r="M122" s="30">
        <f>L122/K122</f>
        <v>0</v>
      </c>
      <c r="N122" s="26" t="str">
        <f>IF(COUNTIF(N123:N126,"Pending…")&gt;0,"Pending…","Complete")</f>
        <v>Pending…</v>
      </c>
      <c r="O122" s="24" t="str">
        <f>IF(N122="Pending…","",IF(M122&gt;Settings!$D$7,"Excellent",IF(M122&gt;Settings!$D$6,"Good",IF(M122&gt;Settings!$D$5,"Average","Bad"))))</f>
        <v/>
      </c>
    </row>
    <row r="123" spans="1:15" ht="36" customHeight="1" x14ac:dyDescent="0.25">
      <c r="A123" s="233"/>
      <c r="B123" s="234"/>
      <c r="C123" s="235"/>
      <c r="D123" s="326" t="s">
        <v>968</v>
      </c>
      <c r="E123" s="326"/>
      <c r="F123" s="326"/>
      <c r="G123" s="326"/>
      <c r="H123" s="326"/>
      <c r="I123" s="326"/>
      <c r="J123" s="352"/>
      <c r="K123" s="18">
        <f>SUM('Quality Assessment Tool'!H346:H347)</f>
        <v>2</v>
      </c>
      <c r="L123" s="18">
        <f>SUM('Quality Assessment Tool'!I346:I347)</f>
        <v>0</v>
      </c>
      <c r="M123" s="22">
        <f t="shared" si="4"/>
        <v>0</v>
      </c>
      <c r="N123" s="23" t="str">
        <f>IF(COUNTBLANK('Quality Assessment Tool'!I346:I347)&gt;0,"Pending…","Complete")</f>
        <v>Pending…</v>
      </c>
      <c r="O123" s="24" t="str">
        <f>IF(N123="Pending…","",IF(M123&gt;Settings!$D$7,"Excellent",IF(M123&gt;Settings!$D$6,"Good",IF(M123&gt;Settings!$D$5,"Average","Bad"))))</f>
        <v/>
      </c>
    </row>
    <row r="124" spans="1:15" ht="36" customHeight="1" x14ac:dyDescent="0.25">
      <c r="A124" s="233"/>
      <c r="B124" s="234"/>
      <c r="C124" s="235"/>
      <c r="D124" s="326" t="s">
        <v>972</v>
      </c>
      <c r="E124" s="326"/>
      <c r="F124" s="326"/>
      <c r="G124" s="326"/>
      <c r="H124" s="326"/>
      <c r="I124" s="326"/>
      <c r="J124" s="352"/>
      <c r="K124" s="18">
        <f>SUM('Quality Assessment Tool'!H349:H351)</f>
        <v>3</v>
      </c>
      <c r="L124" s="18">
        <f>SUM('Quality Assessment Tool'!I349:I351)</f>
        <v>0</v>
      </c>
      <c r="M124" s="22">
        <f t="shared" si="4"/>
        <v>0</v>
      </c>
      <c r="N124" s="23" t="str">
        <f>IF(COUNTBLANK('Quality Assessment Tool'!I349:I351)&gt;0,"Pending…","Complete")</f>
        <v>Pending…</v>
      </c>
      <c r="O124" s="24" t="str">
        <f>IF(N124="Pending…","",IF(M124&gt;Settings!$D$7,"Excellent",IF(M124&gt;Settings!$D$6,"Good",IF(M124&gt;Settings!$D$5,"Average","Bad"))))</f>
        <v/>
      </c>
    </row>
    <row r="125" spans="1:15" ht="18.75" x14ac:dyDescent="0.25">
      <c r="A125" s="233"/>
      <c r="B125" s="234"/>
      <c r="C125" s="235"/>
      <c r="D125" s="326" t="s">
        <v>976</v>
      </c>
      <c r="E125" s="326"/>
      <c r="F125" s="326"/>
      <c r="G125" s="326"/>
      <c r="H125" s="326"/>
      <c r="I125" s="326"/>
      <c r="J125" s="352"/>
      <c r="K125" s="18">
        <f>SUM('Quality Assessment Tool'!H353:H353)</f>
        <v>1</v>
      </c>
      <c r="L125" s="18">
        <f>SUM('Quality Assessment Tool'!I353:I353)</f>
        <v>0</v>
      </c>
      <c r="M125" s="22">
        <f t="shared" si="4"/>
        <v>0</v>
      </c>
      <c r="N125" s="23" t="str">
        <f>IF(COUNTBLANK('Quality Assessment Tool'!I353:I353)&gt;0,"Pending…","Complete")</f>
        <v>Pending…</v>
      </c>
      <c r="O125" s="24" t="str">
        <f>IF(N125="Pending…","",IF(M125&gt;Settings!$D$7,"Excellent",IF(M125&gt;Settings!$D$6,"Good",IF(M125&gt;Settings!$D$5,"Average","Bad"))))</f>
        <v/>
      </c>
    </row>
    <row r="126" spans="1:15" ht="18.75" x14ac:dyDescent="0.25">
      <c r="A126" s="233"/>
      <c r="B126" s="234"/>
      <c r="C126" s="235"/>
      <c r="D126" s="326" t="s">
        <v>1188</v>
      </c>
      <c r="E126" s="326"/>
      <c r="F126" s="326"/>
      <c r="G126" s="326"/>
      <c r="H126" s="326"/>
      <c r="I126" s="326"/>
      <c r="J126" s="352"/>
      <c r="K126" s="18">
        <f>SUM('Quality Assessment Tool'!H355:H356)</f>
        <v>2</v>
      </c>
      <c r="L126" s="18">
        <f>SUM('Quality Assessment Tool'!I355:I356)</f>
        <v>0</v>
      </c>
      <c r="M126" s="22">
        <f t="shared" si="4"/>
        <v>0</v>
      </c>
      <c r="N126" s="23" t="str">
        <f>IF(COUNTBLANK('Quality Assessment Tool'!I355:I356)&gt;0,"Pending…","Complete")</f>
        <v>Pending…</v>
      </c>
      <c r="O126" s="24" t="str">
        <f>IF(N126="Pending…","",IF(M126&gt;Settings!$D$7,"Excellent",IF(M126&gt;Settings!$D$6,"Good",IF(M126&gt;Settings!$D$5,"Average","Bad"))))</f>
        <v/>
      </c>
    </row>
    <row r="127" spans="1:15" ht="36" customHeight="1" x14ac:dyDescent="0.25">
      <c r="A127" s="230"/>
      <c r="B127" s="236"/>
      <c r="C127" s="363" t="s">
        <v>1189</v>
      </c>
      <c r="D127" s="363"/>
      <c r="E127" s="363"/>
      <c r="F127" s="363"/>
      <c r="G127" s="363"/>
      <c r="H127" s="363"/>
      <c r="I127" s="363"/>
      <c r="J127" s="364"/>
      <c r="K127" s="231">
        <f>SUM(K128:K129)</f>
        <v>2</v>
      </c>
      <c r="L127" s="231">
        <f>SUM(L128:L129)</f>
        <v>0</v>
      </c>
      <c r="M127" s="30">
        <f>L127/K127</f>
        <v>0</v>
      </c>
      <c r="N127" s="26" t="str">
        <f>IF(COUNTIF(N128:N129,"Pending…")&gt;0,"Pending…","Complete")</f>
        <v>Pending…</v>
      </c>
      <c r="O127" s="24" t="str">
        <f>IF(N127="Pending…","",IF(M127&gt;Settings!$D$7,"Excellent",IF(M127&gt;Settings!$D$6,"Good",IF(M127&gt;Settings!$D$5,"Average","Bad"))))</f>
        <v/>
      </c>
    </row>
    <row r="128" spans="1:15" ht="36" customHeight="1" x14ac:dyDescent="0.25">
      <c r="A128" s="233"/>
      <c r="B128" s="234"/>
      <c r="C128" s="235"/>
      <c r="D128" s="326" t="s">
        <v>1190</v>
      </c>
      <c r="E128" s="326"/>
      <c r="F128" s="326"/>
      <c r="G128" s="326"/>
      <c r="H128" s="326"/>
      <c r="I128" s="326"/>
      <c r="J128" s="352"/>
      <c r="K128" s="18">
        <f>SUM('Quality Assessment Tool'!H359:H359)</f>
        <v>1</v>
      </c>
      <c r="L128" s="18">
        <f>SUM('Quality Assessment Tool'!I359:I359)</f>
        <v>0</v>
      </c>
      <c r="M128" s="22">
        <f t="shared" si="4"/>
        <v>0</v>
      </c>
      <c r="N128" s="23" t="str">
        <f>IF(COUNTBLANK('Quality Assessment Tool'!I359:I359)&gt;0,"Pending…","Complete")</f>
        <v>Pending…</v>
      </c>
      <c r="O128" s="24" t="str">
        <f>IF(N128="Pending…","",IF(M128&gt;Settings!$D$7,"Excellent",IF(M128&gt;Settings!$D$6,"Good",IF(M128&gt;Settings!$D$5,"Average","Bad"))))</f>
        <v/>
      </c>
    </row>
    <row r="129" spans="1:15" ht="36" customHeight="1" x14ac:dyDescent="0.25">
      <c r="A129" s="233"/>
      <c r="B129" s="234"/>
      <c r="C129" s="235"/>
      <c r="D129" s="326" t="s">
        <v>983</v>
      </c>
      <c r="E129" s="326"/>
      <c r="F129" s="326"/>
      <c r="G129" s="326"/>
      <c r="H129" s="326"/>
      <c r="I129" s="326"/>
      <c r="J129" s="352"/>
      <c r="K129" s="18">
        <f>SUM('Quality Assessment Tool'!H361:H361)</f>
        <v>1</v>
      </c>
      <c r="L129" s="18">
        <f>SUM('Quality Assessment Tool'!I361:I361)</f>
        <v>0</v>
      </c>
      <c r="M129" s="22">
        <f t="shared" si="4"/>
        <v>0</v>
      </c>
      <c r="N129" s="23" t="str">
        <f>IF(COUNTBLANK('Quality Assessment Tool'!I361:I361)&gt;0,"Pending…","Complete")</f>
        <v>Pending…</v>
      </c>
      <c r="O129" s="24" t="str">
        <f>IF(N129="Pending…","",IF(M129&gt;Settings!$D$7,"Excellent",IF(M129&gt;Settings!$D$6,"Good",IF(M129&gt;Settings!$D$5,"Average","Bad"))))</f>
        <v/>
      </c>
    </row>
    <row r="130" spans="1:15" ht="36" customHeight="1" x14ac:dyDescent="0.25">
      <c r="A130" s="230"/>
      <c r="B130" s="236"/>
      <c r="C130" s="363" t="s">
        <v>984</v>
      </c>
      <c r="D130" s="363"/>
      <c r="E130" s="363"/>
      <c r="F130" s="363"/>
      <c r="G130" s="363"/>
      <c r="H130" s="363"/>
      <c r="I130" s="363"/>
      <c r="J130" s="364"/>
      <c r="K130" s="231">
        <f>SUM(K131:K132)</f>
        <v>5</v>
      </c>
      <c r="L130" s="231">
        <f>SUM(L131:L132)</f>
        <v>0</v>
      </c>
      <c r="M130" s="30">
        <f>L130/K130</f>
        <v>0</v>
      </c>
      <c r="N130" s="26" t="str">
        <f>IF(COUNTIF(N131:N132,"Pending…")&gt;0,"Pending…","Complete")</f>
        <v>Pending…</v>
      </c>
      <c r="O130" s="24" t="str">
        <f>IF(N130="Pending…","",IF(M130&gt;Settings!$D$7,"Excellent",IF(M130&gt;Settings!$D$6,"Good",IF(M130&gt;Settings!$D$5,"Average","Bad"))))</f>
        <v/>
      </c>
    </row>
    <row r="131" spans="1:15" ht="36" customHeight="1" x14ac:dyDescent="0.25">
      <c r="A131" s="233"/>
      <c r="B131" s="234"/>
      <c r="C131" s="235"/>
      <c r="D131" s="326" t="s">
        <v>985</v>
      </c>
      <c r="E131" s="326"/>
      <c r="F131" s="326"/>
      <c r="G131" s="326"/>
      <c r="H131" s="326"/>
      <c r="I131" s="326"/>
      <c r="J131" s="352"/>
      <c r="K131" s="18">
        <f>SUM('Quality Assessment Tool'!H364:H364)</f>
        <v>1</v>
      </c>
      <c r="L131" s="18">
        <f>SUM('Quality Assessment Tool'!I364:I364)</f>
        <v>0</v>
      </c>
      <c r="M131" s="22">
        <f t="shared" si="4"/>
        <v>0</v>
      </c>
      <c r="N131" s="23" t="str">
        <f>IF(COUNTBLANK('Quality Assessment Tool'!I364:I364)&gt;0,"Pending…","Complete")</f>
        <v>Pending…</v>
      </c>
      <c r="O131" s="24" t="str">
        <f>IF(N131="Pending…","",IF(M131&gt;Settings!$D$7,"Excellent",IF(M131&gt;Settings!$D$6,"Good",IF(M131&gt;Settings!$D$5,"Average","Bad"))))</f>
        <v/>
      </c>
    </row>
    <row r="132" spans="1:15" ht="18.75" x14ac:dyDescent="0.25">
      <c r="A132" s="233"/>
      <c r="B132" s="234"/>
      <c r="C132" s="235"/>
      <c r="D132" s="326" t="s">
        <v>986</v>
      </c>
      <c r="E132" s="326"/>
      <c r="F132" s="326"/>
      <c r="G132" s="326"/>
      <c r="H132" s="326"/>
      <c r="I132" s="326"/>
      <c r="J132" s="352"/>
      <c r="K132" s="18">
        <f>SUM('Quality Assessment Tool'!H366:H369)</f>
        <v>4</v>
      </c>
      <c r="L132" s="18">
        <f>SUM('Quality Assessment Tool'!I366:I369)</f>
        <v>0</v>
      </c>
      <c r="M132" s="22">
        <f t="shared" si="4"/>
        <v>0</v>
      </c>
      <c r="N132" s="23" t="str">
        <f>IF(COUNTBLANK('Quality Assessment Tool'!I366:I369)&gt;0,"Pending…","Complete")</f>
        <v>Pending…</v>
      </c>
      <c r="O132" s="24" t="str">
        <f>IF(N132="Pending…","",IF(M132&gt;Settings!$D$7,"Excellent",IF(M132&gt;Settings!$D$6,"Good",IF(M132&gt;Settings!$D$5,"Average","Bad"))))</f>
        <v/>
      </c>
    </row>
    <row r="133" spans="1:15" ht="18.75" x14ac:dyDescent="0.25">
      <c r="A133" s="230"/>
      <c r="B133" s="236"/>
      <c r="C133" s="363" t="s">
        <v>1191</v>
      </c>
      <c r="D133" s="363"/>
      <c r="E133" s="363"/>
      <c r="F133" s="363"/>
      <c r="G133" s="363"/>
      <c r="H133" s="363"/>
      <c r="I133" s="363"/>
      <c r="J133" s="364"/>
      <c r="K133" s="231">
        <f>SUM(K134:K137)</f>
        <v>12</v>
      </c>
      <c r="L133" s="231">
        <f>SUM(L134:L137)</f>
        <v>0</v>
      </c>
      <c r="M133" s="30">
        <f>L133/K133</f>
        <v>0</v>
      </c>
      <c r="N133" s="26" t="str">
        <f>IF(COUNTIF(N134:N137,"Pending…")&gt;0,"Pending…","Complete")</f>
        <v>Pending…</v>
      </c>
      <c r="O133" s="24" t="str">
        <f>IF(N133="Pending…","",IF(M133&gt;Settings!$D$7,"Excellent",IF(M133&gt;Settings!$D$6,"Good",IF(M133&gt;Settings!$D$5,"Average","Bad"))))</f>
        <v/>
      </c>
    </row>
    <row r="134" spans="1:15" ht="36" customHeight="1" x14ac:dyDescent="0.25">
      <c r="A134" s="233"/>
      <c r="B134" s="234"/>
      <c r="C134" s="235"/>
      <c r="D134" s="326" t="s">
        <v>989</v>
      </c>
      <c r="E134" s="326"/>
      <c r="F134" s="326"/>
      <c r="G134" s="326"/>
      <c r="H134" s="326"/>
      <c r="I134" s="326"/>
      <c r="J134" s="352"/>
      <c r="K134" s="18">
        <f>SUM('Quality Assessment Tool'!H372:H374)</f>
        <v>3</v>
      </c>
      <c r="L134" s="18">
        <f>SUM('Quality Assessment Tool'!I372:I374)</f>
        <v>0</v>
      </c>
      <c r="M134" s="22">
        <f t="shared" si="4"/>
        <v>0</v>
      </c>
      <c r="N134" s="23" t="str">
        <f>IF(COUNTBLANK('Quality Assessment Tool'!I372:I374)&gt;0,"Pending…","Complete")</f>
        <v>Pending…</v>
      </c>
      <c r="O134" s="24" t="str">
        <f>IF(N134="Pending…","",IF(M134&gt;Settings!$D$7,"Excellent",IF(M134&gt;Settings!$D$6,"Good",IF(M134&gt;Settings!$D$5,"Average","Bad"))))</f>
        <v/>
      </c>
    </row>
    <row r="135" spans="1:15" ht="36" customHeight="1" x14ac:dyDescent="0.25">
      <c r="A135" s="233"/>
      <c r="B135" s="234"/>
      <c r="C135" s="235"/>
      <c r="D135" s="326" t="s">
        <v>991</v>
      </c>
      <c r="E135" s="326"/>
      <c r="F135" s="326"/>
      <c r="G135" s="326"/>
      <c r="H135" s="326"/>
      <c r="I135" s="326"/>
      <c r="J135" s="352"/>
      <c r="K135" s="18">
        <f>SUM('Quality Assessment Tool'!H376:H377)</f>
        <v>2</v>
      </c>
      <c r="L135" s="18">
        <f>SUM('Quality Assessment Tool'!I376:I377)</f>
        <v>0</v>
      </c>
      <c r="M135" s="22">
        <f t="shared" si="4"/>
        <v>0</v>
      </c>
      <c r="N135" s="23" t="str">
        <f>IF(COUNTBLANK('Quality Assessment Tool'!I376:I377)&gt;0,"Pending…","Complete")</f>
        <v>Pending…</v>
      </c>
      <c r="O135" s="24" t="str">
        <f>IF(N135="Pending…","",IF(M135&gt;Settings!$D$7,"Excellent",IF(M135&gt;Settings!$D$6,"Good",IF(M135&gt;Settings!$D$5,"Average","Bad"))))</f>
        <v/>
      </c>
    </row>
    <row r="136" spans="1:15" ht="36" customHeight="1" x14ac:dyDescent="0.25">
      <c r="A136" s="233"/>
      <c r="B136" s="234"/>
      <c r="C136" s="235"/>
      <c r="D136" s="326" t="s">
        <v>992</v>
      </c>
      <c r="E136" s="326"/>
      <c r="F136" s="326"/>
      <c r="G136" s="326"/>
      <c r="H136" s="326"/>
      <c r="I136" s="326"/>
      <c r="J136" s="352"/>
      <c r="K136" s="18">
        <f>SUM('Quality Assessment Tool'!H379:H382)</f>
        <v>4</v>
      </c>
      <c r="L136" s="18">
        <f>SUM('Quality Assessment Tool'!I379:I382)</f>
        <v>0</v>
      </c>
      <c r="M136" s="22">
        <f t="shared" si="4"/>
        <v>0</v>
      </c>
      <c r="N136" s="23" t="str">
        <f>IF(COUNTBLANK('Quality Assessment Tool'!I379:I382)&gt;0,"Pending…","Complete")</f>
        <v>Pending…</v>
      </c>
      <c r="O136" s="24" t="str">
        <f>IF(N136="Pending…","",IF(M136&gt;Settings!$D$7,"Excellent",IF(M136&gt;Settings!$D$6,"Good",IF(M136&gt;Settings!$D$5,"Average","Bad"))))</f>
        <v/>
      </c>
    </row>
    <row r="137" spans="1:15" ht="36" customHeight="1" x14ac:dyDescent="0.25">
      <c r="A137" s="233"/>
      <c r="B137" s="234"/>
      <c r="C137" s="235"/>
      <c r="D137" s="326" t="s">
        <v>994</v>
      </c>
      <c r="E137" s="326"/>
      <c r="F137" s="326"/>
      <c r="G137" s="326"/>
      <c r="H137" s="326"/>
      <c r="I137" s="326"/>
      <c r="J137" s="352"/>
      <c r="K137" s="18">
        <f>SUM('Quality Assessment Tool'!H384:H386)</f>
        <v>3</v>
      </c>
      <c r="L137" s="18">
        <f>SUM('Quality Assessment Tool'!I384:I386)</f>
        <v>0</v>
      </c>
      <c r="M137" s="22">
        <f t="shared" si="4"/>
        <v>0</v>
      </c>
      <c r="N137" s="23" t="str">
        <f>IF(COUNTBLANK('Quality Assessment Tool'!I384:I386)&gt;0,"Pending…","Complete")</f>
        <v>Pending…</v>
      </c>
      <c r="O137" s="24" t="str">
        <f>IF(N137="Pending…","",IF(M137&gt;Settings!$D$7,"Excellent",IF(M137&gt;Settings!$D$6,"Good",IF(M137&gt;Settings!$D$5,"Average","Bad"))))</f>
        <v/>
      </c>
    </row>
    <row r="138" spans="1:15" ht="36" customHeight="1" x14ac:dyDescent="0.25">
      <c r="A138" s="230"/>
      <c r="B138" s="236"/>
      <c r="C138" s="363" t="s">
        <v>1192</v>
      </c>
      <c r="D138" s="363"/>
      <c r="E138" s="363"/>
      <c r="F138" s="363"/>
      <c r="G138" s="363"/>
      <c r="H138" s="363"/>
      <c r="I138" s="363"/>
      <c r="J138" s="364"/>
      <c r="K138" s="231">
        <f>SUM(K139:K145)</f>
        <v>27</v>
      </c>
      <c r="L138" s="231">
        <f>SUM(L139:L145)</f>
        <v>0</v>
      </c>
      <c r="M138" s="30">
        <f>L138/K138</f>
        <v>0</v>
      </c>
      <c r="N138" s="26" t="str">
        <f>IF(COUNTIF(N139:N145,"Pending…")&gt;0,"Pending…","Complete")</f>
        <v>Pending…</v>
      </c>
      <c r="O138" s="24" t="str">
        <f>IF(N138="Pending…","",IF(M138&gt;Settings!$D$7,"Excellent",IF(M138&gt;Settings!$D$6,"Good",IF(M138&gt;Settings!$D$5,"Average","Bad"))))</f>
        <v/>
      </c>
    </row>
    <row r="139" spans="1:15" ht="36" customHeight="1" x14ac:dyDescent="0.25">
      <c r="A139" s="233"/>
      <c r="B139" s="234"/>
      <c r="C139" s="235"/>
      <c r="D139" s="326" t="s">
        <v>998</v>
      </c>
      <c r="E139" s="326"/>
      <c r="F139" s="326"/>
      <c r="G139" s="326"/>
      <c r="H139" s="326"/>
      <c r="I139" s="326"/>
      <c r="J139" s="352"/>
      <c r="K139" s="18">
        <f>SUM('Quality Assessment Tool'!H389:H389)</f>
        <v>1</v>
      </c>
      <c r="L139" s="18">
        <f>SUM('Quality Assessment Tool'!I389:I389)</f>
        <v>0</v>
      </c>
      <c r="M139" s="22">
        <f t="shared" si="4"/>
        <v>0</v>
      </c>
      <c r="N139" s="23" t="str">
        <f>IF(COUNTBLANK('Quality Assessment Tool'!I389:I389)&gt;0,"Pending…","Complete")</f>
        <v>Pending…</v>
      </c>
      <c r="O139" s="24" t="str">
        <f>IF(N139="Pending…","",IF(M139&gt;Settings!$D$7,"Excellent",IF(M139&gt;Settings!$D$6,"Good",IF(M139&gt;Settings!$D$5,"Average","Bad"))))</f>
        <v/>
      </c>
    </row>
    <row r="140" spans="1:15" ht="36" customHeight="1" x14ac:dyDescent="0.25">
      <c r="A140" s="233"/>
      <c r="B140" s="234"/>
      <c r="C140" s="235"/>
      <c r="D140" s="326" t="s">
        <v>999</v>
      </c>
      <c r="E140" s="326"/>
      <c r="F140" s="326"/>
      <c r="G140" s="326"/>
      <c r="H140" s="326"/>
      <c r="I140" s="326"/>
      <c r="J140" s="352"/>
      <c r="K140" s="18">
        <f>SUM('Quality Assessment Tool'!H391:H391)</f>
        <v>1</v>
      </c>
      <c r="L140" s="18">
        <f>SUM('Quality Assessment Tool'!I391:I391)</f>
        <v>0</v>
      </c>
      <c r="M140" s="22">
        <f t="shared" si="4"/>
        <v>0</v>
      </c>
      <c r="N140" s="23" t="str">
        <f>IF(COUNTBLANK('Quality Assessment Tool'!I391:I391)&gt;0,"Pending…","Complete")</f>
        <v>Pending…</v>
      </c>
      <c r="O140" s="24" t="str">
        <f>IF(N140="Pending…","",IF(M140&gt;Settings!$D$7,"Excellent",IF(M140&gt;Settings!$D$6,"Good",IF(M140&gt;Settings!$D$5,"Average","Bad"))))</f>
        <v/>
      </c>
    </row>
    <row r="141" spans="1:15" ht="18" customHeight="1" x14ac:dyDescent="0.25">
      <c r="A141" s="233"/>
      <c r="B141" s="234"/>
      <c r="C141" s="235"/>
      <c r="D141" s="326" t="s">
        <v>1001</v>
      </c>
      <c r="E141" s="326"/>
      <c r="F141" s="326"/>
      <c r="G141" s="326"/>
      <c r="H141" s="326"/>
      <c r="I141" s="326"/>
      <c r="J141" s="352"/>
      <c r="K141" s="18">
        <f>SUM('Quality Assessment Tool'!H393:H393)</f>
        <v>1</v>
      </c>
      <c r="L141" s="18">
        <f>SUM('Quality Assessment Tool'!I393:I393)</f>
        <v>0</v>
      </c>
      <c r="M141" s="22">
        <f t="shared" si="4"/>
        <v>0</v>
      </c>
      <c r="N141" s="23" t="str">
        <f>IF(COUNTBLANK('Quality Assessment Tool'!I393:I393)&gt;0,"Pending…","Complete")</f>
        <v>Pending…</v>
      </c>
      <c r="O141" s="24" t="str">
        <f>IF(N141="Pending…","",IF(M141&gt;Settings!$D$7,"Excellent",IF(M141&gt;Settings!$D$6,"Good",IF(M141&gt;Settings!$D$5,"Average","Bad"))))</f>
        <v/>
      </c>
    </row>
    <row r="142" spans="1:15" ht="18.75" x14ac:dyDescent="0.25">
      <c r="A142" s="233"/>
      <c r="B142" s="234"/>
      <c r="C142" s="235"/>
      <c r="D142" s="326" t="s">
        <v>1003</v>
      </c>
      <c r="E142" s="326"/>
      <c r="F142" s="326"/>
      <c r="G142" s="326"/>
      <c r="H142" s="326"/>
      <c r="I142" s="326"/>
      <c r="J142" s="352"/>
      <c r="K142" s="18">
        <f>SUM('Quality Assessment Tool'!H395:H395)</f>
        <v>1</v>
      </c>
      <c r="L142" s="18">
        <f>SUM('Quality Assessment Tool'!I395:I395)</f>
        <v>0</v>
      </c>
      <c r="M142" s="22">
        <f t="shared" si="4"/>
        <v>0</v>
      </c>
      <c r="N142" s="23" t="str">
        <f>IF(COUNTBLANK('Quality Assessment Tool'!I395:I395)&gt;0,"Pending…","Complete")</f>
        <v>Pending…</v>
      </c>
      <c r="O142" s="24" t="str">
        <f>IF(N142="Pending…","",IF(M142&gt;Settings!$D$7,"Excellent",IF(M142&gt;Settings!$D$6,"Good",IF(M142&gt;Settings!$D$5,"Average","Bad"))))</f>
        <v/>
      </c>
    </row>
    <row r="143" spans="1:15" ht="18.75" customHeight="1" x14ac:dyDescent="0.25">
      <c r="A143" s="233"/>
      <c r="B143" s="234"/>
      <c r="C143" s="235"/>
      <c r="D143" s="326" t="s">
        <v>1006</v>
      </c>
      <c r="E143" s="326"/>
      <c r="F143" s="326"/>
      <c r="G143" s="326"/>
      <c r="H143" s="326"/>
      <c r="I143" s="326"/>
      <c r="J143" s="352"/>
      <c r="K143" s="18">
        <f>SUM('Quality Assessment Tool'!H397:H399)</f>
        <v>11</v>
      </c>
      <c r="L143" s="18">
        <f>SUM('Quality Assessment Tool'!I397:I399)</f>
        <v>0</v>
      </c>
      <c r="M143" s="22">
        <f t="shared" si="4"/>
        <v>0</v>
      </c>
      <c r="N143" s="23" t="str">
        <f>IF(COUNTBLANK('Quality Assessment Tool'!I397:I399)&gt;0,"Pending…","Complete")</f>
        <v>Pending…</v>
      </c>
      <c r="O143" s="24" t="str">
        <f>IF(N143="Pending…","",IF(M143&gt;Settings!$D$7,"Excellent",IF(M143&gt;Settings!$D$6,"Good",IF(M143&gt;Settings!$D$5,"Average","Bad"))))</f>
        <v/>
      </c>
    </row>
    <row r="144" spans="1:15" ht="18.75" customHeight="1" x14ac:dyDescent="0.25">
      <c r="A144" s="233"/>
      <c r="B144" s="234"/>
      <c r="C144" s="235"/>
      <c r="D144" s="326" t="s">
        <v>1007</v>
      </c>
      <c r="E144" s="326"/>
      <c r="F144" s="326"/>
      <c r="G144" s="326"/>
      <c r="H144" s="326"/>
      <c r="I144" s="326"/>
      <c r="J144" s="352"/>
      <c r="K144" s="18">
        <f>SUM('Quality Assessment Tool'!H401:H402)</f>
        <v>11</v>
      </c>
      <c r="L144" s="18">
        <f>SUM('Quality Assessment Tool'!I401:I402)</f>
        <v>0</v>
      </c>
      <c r="M144" s="22">
        <f t="shared" si="4"/>
        <v>0</v>
      </c>
      <c r="N144" s="23" t="str">
        <f>IF(COUNTBLANK('Quality Assessment Tool'!I401:I402)&gt;0,"Pending…","Complete")</f>
        <v>Pending…</v>
      </c>
      <c r="O144" s="24" t="str">
        <f>IF(N144="Pending…","",IF(M144&gt;Settings!$D$7,"Excellent",IF(M144&gt;Settings!$D$6,"Good",IF(M144&gt;Settings!$D$5,"Average","Bad"))))</f>
        <v/>
      </c>
    </row>
    <row r="145" spans="1:15" ht="36" customHeight="1" x14ac:dyDescent="0.25">
      <c r="A145" s="233"/>
      <c r="B145" s="234"/>
      <c r="C145" s="235"/>
      <c r="D145" s="326" t="s">
        <v>1009</v>
      </c>
      <c r="E145" s="326"/>
      <c r="F145" s="326"/>
      <c r="G145" s="326"/>
      <c r="H145" s="326"/>
      <c r="I145" s="326"/>
      <c r="J145" s="352"/>
      <c r="K145" s="18">
        <f>SUM('Quality Assessment Tool'!H404:H404)</f>
        <v>1</v>
      </c>
      <c r="L145" s="18">
        <f>SUM('Quality Assessment Tool'!I404:I404)</f>
        <v>0</v>
      </c>
      <c r="M145" s="22">
        <f t="shared" si="4"/>
        <v>0</v>
      </c>
      <c r="N145" s="23" t="str">
        <f>IF(COUNTBLANK('Quality Assessment Tool'!I404:I404)&gt;0,"Pending…","Complete")</f>
        <v>Pending…</v>
      </c>
      <c r="O145" s="24" t="str">
        <f>IF(N145="Pending…","",IF(M145&gt;Settings!$D$7,"Excellent",IF(M145&gt;Settings!$D$6,"Good",IF(M145&gt;Settings!$D$5,"Average","Bad"))))</f>
        <v/>
      </c>
    </row>
    <row r="146" spans="1:15" ht="36" customHeight="1" x14ac:dyDescent="0.25">
      <c r="A146" s="230"/>
      <c r="B146" s="236"/>
      <c r="C146" s="363" t="s">
        <v>1193</v>
      </c>
      <c r="D146" s="363"/>
      <c r="E146" s="363"/>
      <c r="F146" s="363"/>
      <c r="G146" s="363"/>
      <c r="H146" s="363"/>
      <c r="I146" s="363"/>
      <c r="J146" s="364"/>
      <c r="K146" s="231">
        <f>SUM(K147:K150)</f>
        <v>13</v>
      </c>
      <c r="L146" s="231">
        <f>SUM(L147:L150)</f>
        <v>0</v>
      </c>
      <c r="M146" s="30">
        <f>L146/K146</f>
        <v>0</v>
      </c>
      <c r="N146" s="26" t="str">
        <f>IF(COUNTIF(N147:N150,"Pending…")&gt;0,"Pending…","Complete")</f>
        <v>Pending…</v>
      </c>
      <c r="O146" s="24" t="str">
        <f>IF(N146="Pending…","",IF(M146&gt;Settings!$D$7,"Excellent",IF(M146&gt;Settings!$D$6,"Good",IF(M146&gt;Settings!$D$5,"Average","Bad"))))</f>
        <v/>
      </c>
    </row>
    <row r="147" spans="1:15" ht="18.75" x14ac:dyDescent="0.25">
      <c r="A147" s="233"/>
      <c r="B147" s="234"/>
      <c r="C147" s="235"/>
      <c r="D147" s="326" t="s">
        <v>1011</v>
      </c>
      <c r="E147" s="326"/>
      <c r="F147" s="326"/>
      <c r="G147" s="326"/>
      <c r="H147" s="326"/>
      <c r="I147" s="326"/>
      <c r="J147" s="352"/>
      <c r="K147" s="18">
        <f>SUM('Quality Assessment Tool'!H407:H411)</f>
        <v>5</v>
      </c>
      <c r="L147" s="18">
        <f>SUM('Quality Assessment Tool'!I407:I411)</f>
        <v>0</v>
      </c>
      <c r="M147" s="22">
        <f t="shared" si="4"/>
        <v>0</v>
      </c>
      <c r="N147" s="23" t="str">
        <f>IF(COUNTBLANK('Quality Assessment Tool'!I407:I411)&gt;0,"Pending…","Complete")</f>
        <v>Pending…</v>
      </c>
      <c r="O147" s="24" t="str">
        <f>IF(N147="Pending…","",IF(M147&gt;Settings!$D$7,"Excellent",IF(M147&gt;Settings!$D$6,"Good",IF(M147&gt;Settings!$D$5,"Average","Bad"))))</f>
        <v/>
      </c>
    </row>
    <row r="148" spans="1:15" ht="36" customHeight="1" x14ac:dyDescent="0.25">
      <c r="A148" s="233"/>
      <c r="B148" s="234"/>
      <c r="C148" s="235"/>
      <c r="D148" s="326" t="s">
        <v>1194</v>
      </c>
      <c r="E148" s="326"/>
      <c r="F148" s="326"/>
      <c r="G148" s="326"/>
      <c r="H148" s="326"/>
      <c r="I148" s="326"/>
      <c r="J148" s="352"/>
      <c r="K148" s="18">
        <f>SUM('Quality Assessment Tool'!H413:H417)</f>
        <v>5</v>
      </c>
      <c r="L148" s="18">
        <f>SUM('Quality Assessment Tool'!I413:I417)</f>
        <v>0</v>
      </c>
      <c r="M148" s="22">
        <f t="shared" si="4"/>
        <v>0</v>
      </c>
      <c r="N148" s="23" t="str">
        <f>IF(COUNTBLANK('Quality Assessment Tool'!I413:I417)&gt;0,"Pending…","Complete")</f>
        <v>Pending…</v>
      </c>
      <c r="O148" s="24" t="str">
        <f>IF(N148="Pending…","",IF(M148&gt;Settings!$D$7,"Excellent",IF(M148&gt;Settings!$D$6,"Good",IF(M148&gt;Settings!$D$5,"Average","Bad"))))</f>
        <v/>
      </c>
    </row>
    <row r="149" spans="1:15" ht="36" customHeight="1" x14ac:dyDescent="0.25">
      <c r="A149" s="233"/>
      <c r="B149" s="234"/>
      <c r="C149" s="235"/>
      <c r="D149" s="326" t="s">
        <v>1195</v>
      </c>
      <c r="E149" s="326"/>
      <c r="F149" s="326"/>
      <c r="G149" s="326"/>
      <c r="H149" s="326"/>
      <c r="I149" s="326"/>
      <c r="J149" s="352"/>
      <c r="K149" s="18">
        <f>SUM('Quality Assessment Tool'!H419:H420)</f>
        <v>2</v>
      </c>
      <c r="L149" s="18">
        <f>SUM('Quality Assessment Tool'!I419:I420)</f>
        <v>0</v>
      </c>
      <c r="M149" s="22">
        <f t="shared" si="4"/>
        <v>0</v>
      </c>
      <c r="N149" s="23" t="str">
        <f>IF(COUNTBLANK('Quality Assessment Tool'!I419:I420)&gt;0,"Pending…","Complete")</f>
        <v>Pending…</v>
      </c>
      <c r="O149" s="24" t="str">
        <f>IF(N149="Pending…","",IF(M149&gt;Settings!$D$7,"Excellent",IF(M149&gt;Settings!$D$6,"Good",IF(M149&gt;Settings!$D$5,"Average","Bad"))))</f>
        <v/>
      </c>
    </row>
    <row r="150" spans="1:15" ht="36" customHeight="1" x14ac:dyDescent="0.25">
      <c r="A150" s="233"/>
      <c r="B150" s="234"/>
      <c r="C150" s="235"/>
      <c r="D150" s="326" t="s">
        <v>1196</v>
      </c>
      <c r="E150" s="326"/>
      <c r="F150" s="326"/>
      <c r="G150" s="326"/>
      <c r="H150" s="326"/>
      <c r="I150" s="326"/>
      <c r="J150" s="352"/>
      <c r="K150" s="18">
        <f>SUM('Quality Assessment Tool'!H422:H422)</f>
        <v>1</v>
      </c>
      <c r="L150" s="18">
        <f>SUM('Quality Assessment Tool'!I422:I422)</f>
        <v>0</v>
      </c>
      <c r="M150" s="22">
        <f t="shared" si="4"/>
        <v>0</v>
      </c>
      <c r="N150" s="23" t="str">
        <f>IF(COUNTBLANK('Quality Assessment Tool'!I422:I422)&gt;0,"Pending…","Complete")</f>
        <v>Pending…</v>
      </c>
      <c r="O150" s="24" t="str">
        <f>IF(N150="Pending…","",IF(M150&gt;Settings!$D$7,"Excellent",IF(M150&gt;Settings!$D$6,"Good",IF(M150&gt;Settings!$D$5,"Average","Bad"))))</f>
        <v/>
      </c>
    </row>
    <row r="151" spans="1:15" ht="36" customHeight="1" x14ac:dyDescent="0.25">
      <c r="A151" s="230"/>
      <c r="B151" s="236"/>
      <c r="C151" s="363" t="s">
        <v>1197</v>
      </c>
      <c r="D151" s="363"/>
      <c r="E151" s="363"/>
      <c r="F151" s="363"/>
      <c r="G151" s="363"/>
      <c r="H151" s="363"/>
      <c r="I151" s="363"/>
      <c r="J151" s="364"/>
      <c r="K151" s="231">
        <f>SUM(K152)</f>
        <v>1</v>
      </c>
      <c r="L151" s="231">
        <f>SUM(L152)</f>
        <v>0</v>
      </c>
      <c r="M151" s="30">
        <f>L151/K151</f>
        <v>0</v>
      </c>
      <c r="N151" s="26" t="str">
        <f>IF(COUNTIF(N152:N152,"Pending…")&gt;0,"Pending…","Complete")</f>
        <v>Pending…</v>
      </c>
      <c r="O151" s="24" t="str">
        <f>IF(N151="Pending…","",IF(M151&gt;Settings!$D$7,"Excellent",IF(M151&gt;Settings!$D$6,"Good",IF(M151&gt;Settings!$D$5,"Average","Bad"))))</f>
        <v/>
      </c>
    </row>
    <row r="152" spans="1:15" ht="54" customHeight="1" x14ac:dyDescent="0.25">
      <c r="A152" s="233"/>
      <c r="B152" s="234"/>
      <c r="C152" s="235"/>
      <c r="D152" s="326" t="s">
        <v>1017</v>
      </c>
      <c r="E152" s="326"/>
      <c r="F152" s="326"/>
      <c r="G152" s="326"/>
      <c r="H152" s="326"/>
      <c r="I152" s="326"/>
      <c r="J152" s="352"/>
      <c r="K152" s="18">
        <f>SUM('Quality Assessment Tool'!H425:H425)</f>
        <v>1</v>
      </c>
      <c r="L152" s="18">
        <f>SUM('Quality Assessment Tool'!I425:I425)</f>
        <v>0</v>
      </c>
      <c r="M152" s="22">
        <f t="shared" ref="M152:M173" si="5">L152/K152</f>
        <v>0</v>
      </c>
      <c r="N152" s="23" t="str">
        <f>IF(COUNTBLANK('Quality Assessment Tool'!I425:I425)&gt;0,"Pending…","Complete")</f>
        <v>Pending…</v>
      </c>
      <c r="O152" s="24" t="str">
        <f>IF(N152="Pending…","",IF(M152&gt;Settings!$D$7,"Excellent",IF(M152&gt;Settings!$D$6,"Good",IF(M152&gt;Settings!$D$5,"Average","Bad"))))</f>
        <v/>
      </c>
    </row>
    <row r="153" spans="1:15" ht="36" customHeight="1" x14ac:dyDescent="0.25">
      <c r="A153" s="230"/>
      <c r="B153" s="236"/>
      <c r="C153" s="363" t="s">
        <v>1198</v>
      </c>
      <c r="D153" s="363"/>
      <c r="E153" s="363"/>
      <c r="F153" s="363"/>
      <c r="G153" s="363"/>
      <c r="H153" s="363"/>
      <c r="I153" s="363"/>
      <c r="J153" s="364"/>
      <c r="K153" s="231">
        <f>SUM(K154:K156)</f>
        <v>10</v>
      </c>
      <c r="L153" s="231">
        <f>SUM(L154:L156)</f>
        <v>0</v>
      </c>
      <c r="M153" s="30">
        <f>L153/K153</f>
        <v>0</v>
      </c>
      <c r="N153" s="26" t="str">
        <f>IF(COUNTIF(N154:N156,"Pending…")&gt;0,"Pending…","Complete")</f>
        <v>Pending…</v>
      </c>
      <c r="O153" s="24" t="str">
        <f>IF(N153="Pending…","",IF(M153&gt;Settings!$D$7,"Excellent",IF(M153&gt;Settings!$D$6,"Good",IF(M153&gt;Settings!$D$5,"Average","Bad"))))</f>
        <v/>
      </c>
    </row>
    <row r="154" spans="1:15" ht="18.75" x14ac:dyDescent="0.25">
      <c r="A154" s="233"/>
      <c r="B154" s="234"/>
      <c r="C154" s="235"/>
      <c r="D154" s="326" t="s">
        <v>1019</v>
      </c>
      <c r="E154" s="326"/>
      <c r="F154" s="326"/>
      <c r="G154" s="326"/>
      <c r="H154" s="326"/>
      <c r="I154" s="326"/>
      <c r="J154" s="352"/>
      <c r="K154" s="18">
        <f>SUM('Quality Assessment Tool'!H428:H428)</f>
        <v>1</v>
      </c>
      <c r="L154" s="18">
        <f>SUM('Quality Assessment Tool'!I428:I428)</f>
        <v>0</v>
      </c>
      <c r="M154" s="22">
        <f t="shared" si="5"/>
        <v>0</v>
      </c>
      <c r="N154" s="23" t="str">
        <f>IF(COUNTBLANK('Quality Assessment Tool'!I428:I428)&gt;0,"Pending…","Complete")</f>
        <v>Pending…</v>
      </c>
      <c r="O154" s="24" t="str">
        <f>IF(N154="Pending…","",IF(M154&gt;Settings!$D$7,"Excellent",IF(M154&gt;Settings!$D$6,"Good",IF(M154&gt;Settings!$D$5,"Average","Bad"))))</f>
        <v/>
      </c>
    </row>
    <row r="155" spans="1:15" ht="18.75" x14ac:dyDescent="0.25">
      <c r="A155" s="233"/>
      <c r="B155" s="234"/>
      <c r="C155" s="235"/>
      <c r="D155" s="326" t="s">
        <v>1199</v>
      </c>
      <c r="E155" s="326"/>
      <c r="F155" s="326"/>
      <c r="G155" s="326"/>
      <c r="H155" s="326"/>
      <c r="I155" s="326"/>
      <c r="J155" s="352"/>
      <c r="K155" s="18">
        <f>SUM('Quality Assessment Tool'!H430:H431)</f>
        <v>2</v>
      </c>
      <c r="L155" s="18">
        <f>SUM('Quality Assessment Tool'!I430:I431)</f>
        <v>0</v>
      </c>
      <c r="M155" s="22">
        <f t="shared" si="5"/>
        <v>0</v>
      </c>
      <c r="N155" s="23" t="str">
        <f>IF(COUNTBLANK('Quality Assessment Tool'!I430:I431)&gt;0,"Pending…","Complete")</f>
        <v>Pending…</v>
      </c>
      <c r="O155" s="24" t="str">
        <f>IF(N155="Pending…","",IF(M155&gt;Settings!$D$7,"Excellent",IF(M155&gt;Settings!$D$6,"Good",IF(M155&gt;Settings!$D$5,"Average","Bad"))))</f>
        <v/>
      </c>
    </row>
    <row r="156" spans="1:15" ht="36" customHeight="1" x14ac:dyDescent="0.25">
      <c r="A156" s="233"/>
      <c r="B156" s="234"/>
      <c r="C156" s="235"/>
      <c r="D156" s="326" t="s">
        <v>1200</v>
      </c>
      <c r="E156" s="326"/>
      <c r="F156" s="326"/>
      <c r="G156" s="326"/>
      <c r="H156" s="326"/>
      <c r="I156" s="326"/>
      <c r="J156" s="352"/>
      <c r="K156" s="18">
        <f>SUM('Quality Assessment Tool'!H433:H439)</f>
        <v>7</v>
      </c>
      <c r="L156" s="18">
        <f>SUM('Quality Assessment Tool'!I433:I439)</f>
        <v>0</v>
      </c>
      <c r="M156" s="22">
        <f t="shared" si="5"/>
        <v>0</v>
      </c>
      <c r="N156" s="23" t="str">
        <f>IF(COUNTBLANK('Quality Assessment Tool'!I433:I439)&gt;0,"Pending…","Complete")</f>
        <v>Pending…</v>
      </c>
      <c r="O156" s="24" t="str">
        <f>IF(N156="Pending…","",IF(M156&gt;Settings!$D$7,"Excellent",IF(M156&gt;Settings!$D$6,"Good",IF(M156&gt;Settings!$D$5,"Average","Bad"))))</f>
        <v/>
      </c>
    </row>
    <row r="157" spans="1:15" ht="36" customHeight="1" x14ac:dyDescent="0.25">
      <c r="A157" s="230"/>
      <c r="B157" s="236"/>
      <c r="C157" s="363" t="s">
        <v>1201</v>
      </c>
      <c r="D157" s="363"/>
      <c r="E157" s="363"/>
      <c r="F157" s="363"/>
      <c r="G157" s="363"/>
      <c r="H157" s="363"/>
      <c r="I157" s="363"/>
      <c r="J157" s="364"/>
      <c r="K157" s="231">
        <f>SUM(K158:K159)</f>
        <v>2</v>
      </c>
      <c r="L157" s="231">
        <f>SUM(L158:L159)</f>
        <v>0</v>
      </c>
      <c r="M157" s="30">
        <f>L157/K157</f>
        <v>0</v>
      </c>
      <c r="N157" s="26" t="str">
        <f>IF(COUNTIF(N158:N159,"Pending…")&gt;0,"Pending…","Complete")</f>
        <v>Pending…</v>
      </c>
      <c r="O157" s="24" t="str">
        <f>IF(N157="Pending…","",IF(M157&gt;Settings!$D$7,"Excellent",IF(M157&gt;Settings!$D$6,"Good",IF(M157&gt;Settings!$D$5,"Average","Bad"))))</f>
        <v/>
      </c>
    </row>
    <row r="158" spans="1:15" ht="18.75" x14ac:dyDescent="0.25">
      <c r="A158" s="233"/>
      <c r="B158" s="234"/>
      <c r="C158" s="235"/>
      <c r="D158" s="326" t="s">
        <v>1202</v>
      </c>
      <c r="E158" s="326"/>
      <c r="F158" s="326"/>
      <c r="G158" s="326"/>
      <c r="H158" s="326"/>
      <c r="I158" s="326"/>
      <c r="J158" s="352"/>
      <c r="K158" s="18">
        <f>SUM('Quality Assessment Tool'!H442:H442)</f>
        <v>1</v>
      </c>
      <c r="L158" s="18">
        <f>SUM('Quality Assessment Tool'!I442:I442)</f>
        <v>0</v>
      </c>
      <c r="M158" s="22">
        <f t="shared" si="5"/>
        <v>0</v>
      </c>
      <c r="N158" s="23" t="str">
        <f>IF(COUNTBLANK('Quality Assessment Tool'!I442:I442)&gt;0,"Pending…","Complete")</f>
        <v>Pending…</v>
      </c>
      <c r="O158" s="24" t="str">
        <f>IF(N158="Pending…","",IF(M158&gt;Settings!$D$7,"Excellent",IF(M158&gt;Settings!$D$6,"Good",IF(M158&gt;Settings!$D$5,"Average","Bad"))))</f>
        <v/>
      </c>
    </row>
    <row r="159" spans="1:15" ht="18.75" x14ac:dyDescent="0.25">
      <c r="A159" s="233"/>
      <c r="B159" s="234"/>
      <c r="C159" s="235"/>
      <c r="D159" s="326" t="s">
        <v>1203</v>
      </c>
      <c r="E159" s="326"/>
      <c r="F159" s="326"/>
      <c r="G159" s="326"/>
      <c r="H159" s="326"/>
      <c r="I159" s="326"/>
      <c r="J159" s="352"/>
      <c r="K159" s="18">
        <f>SUM('Quality Assessment Tool'!H444:H444)</f>
        <v>1</v>
      </c>
      <c r="L159" s="18">
        <f>SUM('Quality Assessment Tool'!I444:I444)</f>
        <v>0</v>
      </c>
      <c r="M159" s="22">
        <f t="shared" si="5"/>
        <v>0</v>
      </c>
      <c r="N159" s="23" t="str">
        <f>IF(COUNTBLANK('Quality Assessment Tool'!I444:I444)&gt;0,"Pending…","Complete")</f>
        <v>Pending…</v>
      </c>
      <c r="O159" s="24" t="str">
        <f>IF(N159="Pending…","",IF(M159&gt;Settings!$D$7,"Excellent",IF(M159&gt;Settings!$D$6,"Good",IF(M159&gt;Settings!$D$5,"Average","Bad"))))</f>
        <v/>
      </c>
    </row>
    <row r="160" spans="1:15" ht="36" customHeight="1" x14ac:dyDescent="0.25">
      <c r="A160" s="230"/>
      <c r="B160" s="236"/>
      <c r="C160" s="363" t="s">
        <v>1204</v>
      </c>
      <c r="D160" s="363"/>
      <c r="E160" s="363"/>
      <c r="F160" s="363"/>
      <c r="G160" s="363"/>
      <c r="H160" s="363"/>
      <c r="I160" s="363"/>
      <c r="J160" s="364"/>
      <c r="K160" s="231">
        <f>SUM(K161:K163)</f>
        <v>7</v>
      </c>
      <c r="L160" s="231">
        <f>SUM(L161:L163)</f>
        <v>0</v>
      </c>
      <c r="M160" s="30">
        <f>L160/K160</f>
        <v>0</v>
      </c>
      <c r="N160" s="26" t="str">
        <f>IF(COUNTIF(N161:N163,"Pending…")&gt;0,"Pending…","Complete")</f>
        <v>Pending…</v>
      </c>
      <c r="O160" s="24" t="str">
        <f>IF(N160="Pending…","",IF(M160&gt;Settings!$D$7,"Excellent",IF(M160&gt;Settings!$D$6,"Good",IF(M160&gt;Settings!$D$5,"Average","Bad"))))</f>
        <v/>
      </c>
    </row>
    <row r="161" spans="1:15" ht="18.75" x14ac:dyDescent="0.25">
      <c r="A161" s="233"/>
      <c r="B161" s="234"/>
      <c r="C161" s="235"/>
      <c r="D161" s="326" t="s">
        <v>1026</v>
      </c>
      <c r="E161" s="326"/>
      <c r="F161" s="326"/>
      <c r="G161" s="326"/>
      <c r="H161" s="326"/>
      <c r="I161" s="326"/>
      <c r="J161" s="352"/>
      <c r="K161" s="18">
        <f>SUM('Quality Assessment Tool'!H447:H447)</f>
        <v>1</v>
      </c>
      <c r="L161" s="18">
        <f>SUM('Quality Assessment Tool'!I447:I447)</f>
        <v>0</v>
      </c>
      <c r="M161" s="22">
        <f t="shared" si="5"/>
        <v>0</v>
      </c>
      <c r="N161" s="23" t="str">
        <f>IF(COUNTBLANK('Quality Assessment Tool'!I447:I447)&gt;0,"Pending…","Complete")</f>
        <v>Pending…</v>
      </c>
      <c r="O161" s="24" t="str">
        <f>IF(N161="Pending…","",IF(M161&gt;Settings!$D$7,"Excellent",IF(M161&gt;Settings!$D$6,"Good",IF(M161&gt;Settings!$D$5,"Average","Bad"))))</f>
        <v/>
      </c>
    </row>
    <row r="162" spans="1:15" ht="18.75" x14ac:dyDescent="0.25">
      <c r="A162" s="233"/>
      <c r="B162" s="234"/>
      <c r="C162" s="235"/>
      <c r="D162" s="326" t="s">
        <v>1205</v>
      </c>
      <c r="E162" s="326"/>
      <c r="F162" s="326"/>
      <c r="G162" s="326"/>
      <c r="H162" s="326"/>
      <c r="I162" s="326"/>
      <c r="J162" s="352"/>
      <c r="K162" s="18">
        <f>SUM('Quality Assessment Tool'!H449:H453)</f>
        <v>5</v>
      </c>
      <c r="L162" s="18">
        <f>SUM('Quality Assessment Tool'!I449:I453)</f>
        <v>0</v>
      </c>
      <c r="M162" s="22">
        <f t="shared" si="5"/>
        <v>0</v>
      </c>
      <c r="N162" s="23" t="str">
        <f>IF(COUNTBLANK('Quality Assessment Tool'!I449:I453)&gt;0,"Pending…","Complete")</f>
        <v>Pending…</v>
      </c>
      <c r="O162" s="24" t="str">
        <f>IF(N162="Pending…","",IF(M162&gt;Settings!$D$7,"Excellent",IF(M162&gt;Settings!$D$6,"Good",IF(M162&gt;Settings!$D$5,"Average","Bad"))))</f>
        <v/>
      </c>
    </row>
    <row r="163" spans="1:15" ht="36" customHeight="1" x14ac:dyDescent="0.25">
      <c r="A163" s="233"/>
      <c r="B163" s="234"/>
      <c r="C163" s="235"/>
      <c r="D163" s="326" t="s">
        <v>1206</v>
      </c>
      <c r="E163" s="326"/>
      <c r="F163" s="326"/>
      <c r="G163" s="326"/>
      <c r="H163" s="326"/>
      <c r="I163" s="326"/>
      <c r="J163" s="352"/>
      <c r="K163" s="18">
        <f>SUM('Quality Assessment Tool'!H455:H455)</f>
        <v>1</v>
      </c>
      <c r="L163" s="18">
        <f>SUM('Quality Assessment Tool'!I455:I455)</f>
        <v>0</v>
      </c>
      <c r="M163" s="22">
        <f t="shared" si="5"/>
        <v>0</v>
      </c>
      <c r="N163" s="23" t="str">
        <f>IF(COUNTBLANK('Quality Assessment Tool'!I455:I455)&gt;0,"Pending…","Complete")</f>
        <v>Pending…</v>
      </c>
      <c r="O163" s="24" t="str">
        <f>IF(N163="Pending…","",IF(M163&gt;Settings!$D$7,"Excellent",IF(M163&gt;Settings!$D$6,"Good",IF(M163&gt;Settings!$D$5,"Average","Bad"))))</f>
        <v/>
      </c>
    </row>
    <row r="164" spans="1:15" ht="36" customHeight="1" x14ac:dyDescent="0.25">
      <c r="A164" s="230"/>
      <c r="B164" s="236"/>
      <c r="C164" s="363" t="s">
        <v>1207</v>
      </c>
      <c r="D164" s="363"/>
      <c r="E164" s="363"/>
      <c r="F164" s="363"/>
      <c r="G164" s="363"/>
      <c r="H164" s="363"/>
      <c r="I164" s="363"/>
      <c r="J164" s="364"/>
      <c r="K164" s="231">
        <f>SUM(K165:K167)</f>
        <v>8</v>
      </c>
      <c r="L164" s="231">
        <f>SUM(L165:L167)</f>
        <v>0</v>
      </c>
      <c r="M164" s="30">
        <f>L164/K164</f>
        <v>0</v>
      </c>
      <c r="N164" s="26" t="str">
        <f>IF(COUNTIF(N165:N167,"Pending…")&gt;0,"Pending…","Complete")</f>
        <v>Pending…</v>
      </c>
      <c r="O164" s="24" t="str">
        <f>IF(N164="Pending…","",IF(M164&gt;Settings!$D$7,"Excellent",IF(M164&gt;Settings!$D$6,"Good",IF(M164&gt;Settings!$D$5,"Average","Bad"))))</f>
        <v/>
      </c>
    </row>
    <row r="165" spans="1:15" ht="36" customHeight="1" x14ac:dyDescent="0.25">
      <c r="A165" s="233"/>
      <c r="B165" s="234"/>
      <c r="C165" s="235"/>
      <c r="D165" s="326" t="s">
        <v>1208</v>
      </c>
      <c r="E165" s="326"/>
      <c r="F165" s="326"/>
      <c r="G165" s="326"/>
      <c r="H165" s="326"/>
      <c r="I165" s="326"/>
      <c r="J165" s="352"/>
      <c r="K165" s="18">
        <f>SUM('Quality Assessment Tool'!H458:H460)</f>
        <v>3</v>
      </c>
      <c r="L165" s="18">
        <f>SUM('Quality Assessment Tool'!I458:I460)</f>
        <v>0</v>
      </c>
      <c r="M165" s="22">
        <f t="shared" si="5"/>
        <v>0</v>
      </c>
      <c r="N165" s="23" t="str">
        <f>IF(COUNTBLANK('Quality Assessment Tool'!I458:I460)&gt;0,"Pending…","Complete")</f>
        <v>Pending…</v>
      </c>
      <c r="O165" s="24" t="str">
        <f>IF(N165="Pending…","",IF(M165&gt;Settings!$D$7,"Excellent",IF(M165&gt;Settings!$D$6,"Good",IF(M165&gt;Settings!$D$5,"Average","Bad"))))</f>
        <v/>
      </c>
    </row>
    <row r="166" spans="1:15" ht="36" customHeight="1" x14ac:dyDescent="0.25">
      <c r="A166" s="233"/>
      <c r="B166" s="234"/>
      <c r="C166" s="235"/>
      <c r="D166" s="326" t="s">
        <v>1209</v>
      </c>
      <c r="E166" s="326"/>
      <c r="F166" s="326"/>
      <c r="G166" s="326"/>
      <c r="H166" s="326"/>
      <c r="I166" s="326"/>
      <c r="J166" s="352"/>
      <c r="K166" s="18">
        <f>SUM('Quality Assessment Tool'!H462:H464)</f>
        <v>3</v>
      </c>
      <c r="L166" s="18">
        <f>SUM('Quality Assessment Tool'!I462:I464)</f>
        <v>0</v>
      </c>
      <c r="M166" s="22">
        <f t="shared" si="5"/>
        <v>0</v>
      </c>
      <c r="N166" s="23" t="str">
        <f>IF(COUNTBLANK('Quality Assessment Tool'!I462:I464)&gt;0,"Pending…","Complete")</f>
        <v>Pending…</v>
      </c>
      <c r="O166" s="24" t="str">
        <f>IF(N166="Pending…","",IF(M166&gt;Settings!$D$7,"Excellent",IF(M166&gt;Settings!$D$6,"Good",IF(M166&gt;Settings!$D$5,"Average","Bad"))))</f>
        <v/>
      </c>
    </row>
    <row r="167" spans="1:15" ht="36" customHeight="1" x14ac:dyDescent="0.25">
      <c r="A167" s="233"/>
      <c r="B167" s="234"/>
      <c r="C167" s="235"/>
      <c r="D167" s="326" t="s">
        <v>1210</v>
      </c>
      <c r="E167" s="326"/>
      <c r="F167" s="326"/>
      <c r="G167" s="326"/>
      <c r="H167" s="326"/>
      <c r="I167" s="326"/>
      <c r="J167" s="352"/>
      <c r="K167" s="18">
        <f>SUM('Quality Assessment Tool'!H466:H467)</f>
        <v>2</v>
      </c>
      <c r="L167" s="18">
        <f>SUM('Quality Assessment Tool'!I466:I467)</f>
        <v>0</v>
      </c>
      <c r="M167" s="22">
        <f t="shared" si="5"/>
        <v>0</v>
      </c>
      <c r="N167" s="23" t="str">
        <f>IF(COUNTBLANK('Quality Assessment Tool'!I466:I467)&gt;0,"Pending…","Complete")</f>
        <v>Pending…</v>
      </c>
      <c r="O167" s="24" t="str">
        <f>IF(N167="Pending…","",IF(M167&gt;Settings!$D$7,"Excellent",IF(M167&gt;Settings!$D$6,"Good",IF(M167&gt;Settings!$D$5,"Average","Bad"))))</f>
        <v/>
      </c>
    </row>
    <row r="168" spans="1:15" ht="36" customHeight="1" x14ac:dyDescent="0.25">
      <c r="A168" s="230"/>
      <c r="B168" s="236"/>
      <c r="C168" s="363" t="s">
        <v>1211</v>
      </c>
      <c r="D168" s="363"/>
      <c r="E168" s="363"/>
      <c r="F168" s="363"/>
      <c r="G168" s="363"/>
      <c r="H168" s="363"/>
      <c r="I168" s="363"/>
      <c r="J168" s="364"/>
      <c r="K168" s="231">
        <f>SUM(K169:K173)</f>
        <v>10</v>
      </c>
      <c r="L168" s="231">
        <f>SUM(L169:L173)</f>
        <v>0</v>
      </c>
      <c r="M168" s="30">
        <f>L168/K168</f>
        <v>0</v>
      </c>
      <c r="N168" s="26" t="str">
        <f>IF(COUNTIF(N169:N173,"Pending…")&gt;0,"Pending…","Complete")</f>
        <v>Pending…</v>
      </c>
      <c r="O168" s="24" t="str">
        <f>IF(N168="Pending…","",IF(M168&gt;Settings!$D$7,"Excellent",IF(M168&gt;Settings!$D$6,"Good",IF(M168&gt;Settings!$D$5,"Average","Bad"))))</f>
        <v/>
      </c>
    </row>
    <row r="169" spans="1:15" ht="18.75" x14ac:dyDescent="0.25">
      <c r="A169" s="233"/>
      <c r="B169" s="234"/>
      <c r="C169" s="235"/>
      <c r="D169" s="326" t="s">
        <v>1212</v>
      </c>
      <c r="E169" s="326"/>
      <c r="F169" s="326"/>
      <c r="G169" s="326"/>
      <c r="H169" s="326"/>
      <c r="I169" s="326"/>
      <c r="J169" s="352"/>
      <c r="K169" s="18">
        <f>SUM('Quality Assessment Tool'!H470:H470)</f>
        <v>1</v>
      </c>
      <c r="L169" s="18">
        <f>SUM('Quality Assessment Tool'!I470:I470)</f>
        <v>0</v>
      </c>
      <c r="M169" s="22">
        <f t="shared" si="5"/>
        <v>0</v>
      </c>
      <c r="N169" s="23" t="str">
        <f>IF(COUNTBLANK('Quality Assessment Tool'!I470:I470)&gt;0,"Pending…","Complete")</f>
        <v>Pending…</v>
      </c>
      <c r="O169" s="24" t="str">
        <f>IF(N169="Pending…","",IF(M169&gt;Settings!$D$7,"Excellent",IF(M169&gt;Settings!$D$6,"Good",IF(M169&gt;Settings!$D$5,"Average","Bad"))))</f>
        <v/>
      </c>
    </row>
    <row r="170" spans="1:15" ht="36" customHeight="1" x14ac:dyDescent="0.25">
      <c r="A170" s="233"/>
      <c r="B170" s="234"/>
      <c r="C170" s="235"/>
      <c r="D170" s="326" t="s">
        <v>1213</v>
      </c>
      <c r="E170" s="326"/>
      <c r="F170" s="326"/>
      <c r="G170" s="326"/>
      <c r="H170" s="326"/>
      <c r="I170" s="326"/>
      <c r="J170" s="352"/>
      <c r="K170" s="18">
        <f>SUM('Quality Assessment Tool'!H472:H472)</f>
        <v>1</v>
      </c>
      <c r="L170" s="18">
        <f>SUM('Quality Assessment Tool'!I472:I472)</f>
        <v>0</v>
      </c>
      <c r="M170" s="22">
        <f t="shared" si="5"/>
        <v>0</v>
      </c>
      <c r="N170" s="23" t="str">
        <f>IF(COUNTBLANK('Quality Assessment Tool'!I472:I472)&gt;0,"Pending…","Complete")</f>
        <v>Pending…</v>
      </c>
      <c r="O170" s="24" t="str">
        <f>IF(N170="Pending…","",IF(M170&gt;Settings!$D$7,"Excellent",IF(M170&gt;Settings!$D$6,"Good",IF(M170&gt;Settings!$D$5,"Average","Bad"))))</f>
        <v/>
      </c>
    </row>
    <row r="171" spans="1:15" ht="36" customHeight="1" x14ac:dyDescent="0.25">
      <c r="A171" s="233"/>
      <c r="B171" s="234"/>
      <c r="C171" s="235"/>
      <c r="D171" s="326" t="s">
        <v>1214</v>
      </c>
      <c r="E171" s="326"/>
      <c r="F171" s="326"/>
      <c r="G171" s="326"/>
      <c r="H171" s="326"/>
      <c r="I171" s="326"/>
      <c r="J171" s="352"/>
      <c r="K171" s="18">
        <f>SUM('Quality Assessment Tool'!H474:H474)</f>
        <v>1</v>
      </c>
      <c r="L171" s="18">
        <f>SUM('Quality Assessment Tool'!I474:I474)</f>
        <v>0</v>
      </c>
      <c r="M171" s="22">
        <f t="shared" si="5"/>
        <v>0</v>
      </c>
      <c r="N171" s="23" t="str">
        <f>IF(COUNTBLANK('Quality Assessment Tool'!I474:I474)&gt;0,"Pending…","Complete")</f>
        <v>Pending…</v>
      </c>
      <c r="O171" s="24" t="str">
        <f>IF(N171="Pending…","",IF(M171&gt;Settings!$D$7,"Excellent",IF(M171&gt;Settings!$D$6,"Good",IF(M171&gt;Settings!$D$5,"Average","Bad"))))</f>
        <v/>
      </c>
    </row>
    <row r="172" spans="1:15" ht="36" customHeight="1" x14ac:dyDescent="0.25">
      <c r="A172" s="233"/>
      <c r="B172" s="234"/>
      <c r="C172" s="235"/>
      <c r="D172" s="326" t="s">
        <v>1215</v>
      </c>
      <c r="E172" s="326"/>
      <c r="F172" s="326"/>
      <c r="G172" s="326"/>
      <c r="H172" s="326"/>
      <c r="I172" s="326"/>
      <c r="J172" s="352"/>
      <c r="K172" s="18">
        <f>SUM('Quality Assessment Tool'!H476:H476)</f>
        <v>1</v>
      </c>
      <c r="L172" s="18">
        <f>SUM('Quality Assessment Tool'!I476:I476)</f>
        <v>0</v>
      </c>
      <c r="M172" s="22">
        <f t="shared" si="5"/>
        <v>0</v>
      </c>
      <c r="N172" s="23" t="str">
        <f>IF(COUNTBLANK('Quality Assessment Tool'!I476:I476)&gt;0,"Pending…","Complete")</f>
        <v>Pending…</v>
      </c>
      <c r="O172" s="24" t="str">
        <f>IF(N172="Pending…","",IF(M172&gt;Settings!$D$7,"Excellent",IF(M172&gt;Settings!$D$6,"Good",IF(M172&gt;Settings!$D$5,"Average","Bad"))))</f>
        <v/>
      </c>
    </row>
    <row r="173" spans="1:15" ht="18.75" x14ac:dyDescent="0.25">
      <c r="A173" s="233"/>
      <c r="B173" s="234"/>
      <c r="C173" s="235"/>
      <c r="D173" s="326" t="s">
        <v>1216</v>
      </c>
      <c r="E173" s="326"/>
      <c r="F173" s="326"/>
      <c r="G173" s="326"/>
      <c r="H173" s="326"/>
      <c r="I173" s="326"/>
      <c r="J173" s="352"/>
      <c r="K173" s="18">
        <f>SUM('Quality Assessment Tool'!H478:H478)</f>
        <v>6</v>
      </c>
      <c r="L173" s="18">
        <f>SUM('Quality Assessment Tool'!I478:I478)</f>
        <v>0</v>
      </c>
      <c r="M173" s="22">
        <f t="shared" si="5"/>
        <v>0</v>
      </c>
      <c r="N173" s="23" t="str">
        <f>IF(COUNTBLANK('Quality Assessment Tool'!I478:I478)&gt;0,"Pending…","Complete")</f>
        <v>Pending…</v>
      </c>
      <c r="O173" s="24" t="str">
        <f>IF(N173="Pending…","",IF(M173&gt;Settings!$D$7,"Excellent",IF(M173&gt;Settings!$D$6,"Good",IF(M173&gt;Settings!$D$5,"Average","Bad"))))</f>
        <v/>
      </c>
    </row>
    <row r="175" spans="1:15" ht="23.25" customHeight="1" x14ac:dyDescent="0.25">
      <c r="A175" s="238"/>
      <c r="B175" s="374" t="s">
        <v>1041</v>
      </c>
      <c r="C175" s="375"/>
      <c r="D175" s="375"/>
      <c r="E175" s="375"/>
      <c r="F175" s="375"/>
      <c r="G175" s="375"/>
      <c r="H175" s="375"/>
      <c r="I175" s="375"/>
      <c r="J175" s="376"/>
      <c r="K175" s="239">
        <f>SUM(K176,K182,K186,K189,K192,K198)</f>
        <v>74</v>
      </c>
      <c r="L175" s="239">
        <f>SUM(L176,L182,L186,L189,L192,L198)</f>
        <v>0</v>
      </c>
      <c r="M175" s="28">
        <f t="shared" ref="M175:M202" si="6">L175/K175</f>
        <v>0</v>
      </c>
      <c r="N175" s="27" t="str">
        <f>IF(COUNTIF(N176:N202,"Pending…")&gt;0,"Pending…","Complete")</f>
        <v>Pending…</v>
      </c>
      <c r="O175" s="24" t="str">
        <f>IF(N175="Pending…","",IF(M175&gt;Settings!$D$7,"Excellent",IF(M175&gt;Settings!$D$6,"Good",IF(M175&gt;Settings!$D$5,"Average","Bad"))))</f>
        <v/>
      </c>
    </row>
    <row r="176" spans="1:15" ht="36" customHeight="1" x14ac:dyDescent="0.25">
      <c r="A176" s="230"/>
      <c r="B176" s="240"/>
      <c r="C176" s="363" t="s">
        <v>1217</v>
      </c>
      <c r="D176" s="363"/>
      <c r="E176" s="363"/>
      <c r="F176" s="363"/>
      <c r="G176" s="363"/>
      <c r="H176" s="363"/>
      <c r="I176" s="363"/>
      <c r="J176" s="364"/>
      <c r="K176" s="231">
        <f>SUM(K177:K181)</f>
        <v>6</v>
      </c>
      <c r="L176" s="231">
        <f>SUM(L177:L181)</f>
        <v>0</v>
      </c>
      <c r="M176" s="30">
        <f t="shared" si="6"/>
        <v>0</v>
      </c>
      <c r="N176" s="26" t="str">
        <f>IF(COUNTIF(N177:N181,"Pending…")&gt;0,"Pending…","Complete")</f>
        <v>Pending…</v>
      </c>
      <c r="O176" s="24" t="str">
        <f>IF(N176="Pending…","",IF(M176&gt;Settings!$D$7,"Excellent",IF(M176&gt;Settings!$D$6,"Good",IF(M176&gt;Settings!$D$5,"Average","Bad"))))</f>
        <v/>
      </c>
    </row>
    <row r="177" spans="1:15" ht="36" customHeight="1" x14ac:dyDescent="0.25">
      <c r="A177" s="233"/>
      <c r="B177" s="234"/>
      <c r="C177" s="235"/>
      <c r="D177" s="326" t="s">
        <v>1043</v>
      </c>
      <c r="E177" s="326"/>
      <c r="F177" s="326"/>
      <c r="G177" s="326"/>
      <c r="H177" s="326"/>
      <c r="I177" s="326"/>
      <c r="J177" s="352"/>
      <c r="K177" s="18">
        <f>SUM('Quality Assessment Tool'!H483:H483)</f>
        <v>1</v>
      </c>
      <c r="L177" s="18">
        <f>SUM('Quality Assessment Tool'!I483:I483)</f>
        <v>0</v>
      </c>
      <c r="M177" s="22">
        <f t="shared" si="6"/>
        <v>0</v>
      </c>
      <c r="N177" s="23" t="str">
        <f>IF(COUNTBLANK('Quality Assessment Tool'!I483:I483)&gt;0,"Pending…","Complete")</f>
        <v>Pending…</v>
      </c>
      <c r="O177" s="24" t="str">
        <f>IF(N177="Pending…","",IF(M177&gt;Settings!$D$7,"Excellent",IF(M177&gt;Settings!$D$6,"Good",IF(M177&gt;Settings!$D$5,"Average","Bad"))))</f>
        <v/>
      </c>
    </row>
    <row r="178" spans="1:15" ht="18.75" x14ac:dyDescent="0.25">
      <c r="A178" s="233"/>
      <c r="B178" s="234"/>
      <c r="C178" s="235"/>
      <c r="D178" s="326" t="s">
        <v>1218</v>
      </c>
      <c r="E178" s="326"/>
      <c r="F178" s="326"/>
      <c r="G178" s="326"/>
      <c r="H178" s="326"/>
      <c r="I178" s="326"/>
      <c r="J178" s="352"/>
      <c r="K178" s="18">
        <f>SUM('Quality Assessment Tool'!H485:H485)</f>
        <v>1</v>
      </c>
      <c r="L178" s="18">
        <f>SUM('Quality Assessment Tool'!I485:I485)</f>
        <v>0</v>
      </c>
      <c r="M178" s="22">
        <f t="shared" si="6"/>
        <v>0</v>
      </c>
      <c r="N178" s="23" t="str">
        <f>IF(COUNTBLANK('Quality Assessment Tool'!I485:I485)&gt;0,"Pending…","Complete")</f>
        <v>Pending…</v>
      </c>
      <c r="O178" s="24" t="str">
        <f>IF(N178="Pending…","",IF(M178&gt;Settings!$D$7,"Excellent",IF(M178&gt;Settings!$D$6,"Good",IF(M178&gt;Settings!$D$5,"Average","Bad"))))</f>
        <v/>
      </c>
    </row>
    <row r="179" spans="1:15" ht="36" customHeight="1" x14ac:dyDescent="0.25">
      <c r="A179" s="233"/>
      <c r="B179" s="234"/>
      <c r="C179" s="235"/>
      <c r="D179" s="326" t="s">
        <v>1219</v>
      </c>
      <c r="E179" s="326"/>
      <c r="F179" s="326"/>
      <c r="G179" s="326"/>
      <c r="H179" s="326"/>
      <c r="I179" s="326"/>
      <c r="J179" s="352"/>
      <c r="K179" s="18">
        <f>SUM('Quality Assessment Tool'!H487:H488)</f>
        <v>2</v>
      </c>
      <c r="L179" s="18">
        <f>SUM('Quality Assessment Tool'!I487:I488)</f>
        <v>0</v>
      </c>
      <c r="M179" s="22">
        <f t="shared" si="6"/>
        <v>0</v>
      </c>
      <c r="N179" s="23" t="str">
        <f>IF(COUNTBLANK('Quality Assessment Tool'!I487:I488)&gt;0,"Pending…","Complete")</f>
        <v>Pending…</v>
      </c>
      <c r="O179" s="24" t="str">
        <f>IF(N179="Pending…","",IF(M179&gt;Settings!$D$7,"Excellent",IF(M179&gt;Settings!$D$6,"Good",IF(M179&gt;Settings!$D$5,"Average","Bad"))))</f>
        <v/>
      </c>
    </row>
    <row r="180" spans="1:15" ht="36" customHeight="1" x14ac:dyDescent="0.25">
      <c r="A180" s="233"/>
      <c r="B180" s="234"/>
      <c r="C180" s="235"/>
      <c r="D180" s="326" t="s">
        <v>1220</v>
      </c>
      <c r="E180" s="326"/>
      <c r="F180" s="326"/>
      <c r="G180" s="326"/>
      <c r="H180" s="326"/>
      <c r="I180" s="326"/>
      <c r="J180" s="352"/>
      <c r="K180" s="18">
        <f>SUM('Quality Assessment Tool'!H490:H490)</f>
        <v>1</v>
      </c>
      <c r="L180" s="18">
        <f>SUM('Quality Assessment Tool'!I490:I490)</f>
        <v>0</v>
      </c>
      <c r="M180" s="22">
        <f t="shared" si="6"/>
        <v>0</v>
      </c>
      <c r="N180" s="23" t="str">
        <f>IF(COUNTBLANK('Quality Assessment Tool'!I490:I490)&gt;0,"Pending…","Complete")</f>
        <v>Pending…</v>
      </c>
      <c r="O180" s="24" t="str">
        <f>IF(N180="Pending…","",IF(M180&gt;Settings!$D$7,"Excellent",IF(M180&gt;Settings!$D$6,"Good",IF(M180&gt;Settings!$D$5,"Average","Bad"))))</f>
        <v/>
      </c>
    </row>
    <row r="181" spans="1:15" ht="18.75" x14ac:dyDescent="0.25">
      <c r="A181" s="233"/>
      <c r="B181" s="234"/>
      <c r="C181" s="235"/>
      <c r="D181" s="326" t="s">
        <v>1221</v>
      </c>
      <c r="E181" s="326"/>
      <c r="F181" s="326"/>
      <c r="G181" s="326"/>
      <c r="H181" s="326"/>
      <c r="I181" s="326"/>
      <c r="J181" s="352"/>
      <c r="K181" s="18">
        <f>SUM('Quality Assessment Tool'!H492:H492)</f>
        <v>1</v>
      </c>
      <c r="L181" s="18">
        <f>SUM('Quality Assessment Tool'!I492:I492)</f>
        <v>0</v>
      </c>
      <c r="M181" s="22">
        <f t="shared" si="6"/>
        <v>0</v>
      </c>
      <c r="N181" s="23" t="str">
        <f>IF(COUNTBLANK('Quality Assessment Tool'!I492:I492)&gt;0,"Pending…","Complete")</f>
        <v>Pending…</v>
      </c>
      <c r="O181" s="24" t="str">
        <f>IF(N181="Pending…","",IF(M181&gt;Settings!$D$7,"Excellent",IF(M181&gt;Settings!$D$6,"Good",IF(M181&gt;Settings!$D$5,"Average","Bad"))))</f>
        <v/>
      </c>
    </row>
    <row r="182" spans="1:15" ht="36" customHeight="1" x14ac:dyDescent="0.25">
      <c r="A182" s="230"/>
      <c r="B182" s="240"/>
      <c r="C182" s="363" t="s">
        <v>1222</v>
      </c>
      <c r="D182" s="363"/>
      <c r="E182" s="363"/>
      <c r="F182" s="363"/>
      <c r="G182" s="363"/>
      <c r="H182" s="363"/>
      <c r="I182" s="363"/>
      <c r="J182" s="364"/>
      <c r="K182" s="231">
        <f>SUM(K183:K185)</f>
        <v>16</v>
      </c>
      <c r="L182" s="231">
        <f>SUM(L183:L185)</f>
        <v>0</v>
      </c>
      <c r="M182" s="30">
        <f t="shared" si="6"/>
        <v>0</v>
      </c>
      <c r="N182" s="26" t="str">
        <f>IF(COUNTIF(N183:N185,"Pending…")&gt;0,"Pending…","Complete")</f>
        <v>Pending…</v>
      </c>
      <c r="O182" s="24" t="str">
        <f>IF(N182="Pending…","",IF(M182&gt;Settings!$D$7,"Excellent",IF(M182&gt;Settings!$D$6,"Good",IF(M182&gt;Settings!$D$5,"Average","Bad"))))</f>
        <v/>
      </c>
    </row>
    <row r="183" spans="1:15" ht="18.75" x14ac:dyDescent="0.25">
      <c r="A183" s="233"/>
      <c r="B183" s="234"/>
      <c r="C183" s="235"/>
      <c r="D183" s="326" t="s">
        <v>1223</v>
      </c>
      <c r="E183" s="326"/>
      <c r="F183" s="326"/>
      <c r="G183" s="326"/>
      <c r="H183" s="326"/>
      <c r="I183" s="326"/>
      <c r="J183" s="352"/>
      <c r="K183" s="18">
        <f>SUM('Quality Assessment Tool'!H495:H501)</f>
        <v>7</v>
      </c>
      <c r="L183" s="18">
        <f>SUM('Quality Assessment Tool'!I495:I501)</f>
        <v>0</v>
      </c>
      <c r="M183" s="22">
        <f t="shared" si="6"/>
        <v>0</v>
      </c>
      <c r="N183" s="23" t="str">
        <f>IF(COUNTBLANK('Quality Assessment Tool'!I495:I501)&gt;0,"Pending…","Complete")</f>
        <v>Pending…</v>
      </c>
      <c r="O183" s="24" t="str">
        <f>IF(N183="Pending…","",IF(M183&gt;Settings!$D$7,"Excellent",IF(M183&gt;Settings!$D$6,"Good",IF(M183&gt;Settings!$D$5,"Average","Bad"))))</f>
        <v/>
      </c>
    </row>
    <row r="184" spans="1:15" ht="36" customHeight="1" x14ac:dyDescent="0.25">
      <c r="A184" s="233"/>
      <c r="B184" s="234"/>
      <c r="C184" s="235"/>
      <c r="D184" s="326" t="s">
        <v>1224</v>
      </c>
      <c r="E184" s="326"/>
      <c r="F184" s="326"/>
      <c r="G184" s="326"/>
      <c r="H184" s="326"/>
      <c r="I184" s="326"/>
      <c r="J184" s="352"/>
      <c r="K184" s="18">
        <f>SUM('Quality Assessment Tool'!H503:H505)</f>
        <v>7</v>
      </c>
      <c r="L184" s="18">
        <f>SUM('Quality Assessment Tool'!I503:I505)</f>
        <v>0</v>
      </c>
      <c r="M184" s="22">
        <f t="shared" si="6"/>
        <v>0</v>
      </c>
      <c r="N184" s="23" t="str">
        <f>IF(COUNTBLANK('Quality Assessment Tool'!I503:I505)&gt;0,"Pending…","Complete")</f>
        <v>Pending…</v>
      </c>
      <c r="O184" s="24" t="str">
        <f>IF(N184="Pending…","",IF(M184&gt;Settings!$D$7,"Excellent",IF(M184&gt;Settings!$D$6,"Good",IF(M184&gt;Settings!$D$5,"Average","Bad"))))</f>
        <v/>
      </c>
    </row>
    <row r="185" spans="1:15" ht="36" customHeight="1" x14ac:dyDescent="0.25">
      <c r="A185" s="233"/>
      <c r="B185" s="234"/>
      <c r="C185" s="235"/>
      <c r="D185" s="326" t="s">
        <v>1225</v>
      </c>
      <c r="E185" s="326"/>
      <c r="F185" s="326"/>
      <c r="G185" s="326"/>
      <c r="H185" s="326"/>
      <c r="I185" s="326"/>
      <c r="J185" s="352"/>
      <c r="K185" s="18">
        <f>SUM('Quality Assessment Tool'!H507:H508)</f>
        <v>2</v>
      </c>
      <c r="L185" s="18">
        <f>SUM('Quality Assessment Tool'!I507:I508)</f>
        <v>0</v>
      </c>
      <c r="M185" s="22">
        <f t="shared" si="6"/>
        <v>0</v>
      </c>
      <c r="N185" s="23" t="str">
        <f>IF(COUNTBLANK('Quality Assessment Tool'!I507:I508)&gt;0,"Pending…","Complete")</f>
        <v>Pending…</v>
      </c>
      <c r="O185" s="24" t="str">
        <f>IF(N185="Pending…","",IF(M185&gt;Settings!$D$7,"Excellent",IF(M185&gt;Settings!$D$6,"Good",IF(M185&gt;Settings!$D$5,"Average","Bad"))))</f>
        <v/>
      </c>
    </row>
    <row r="186" spans="1:15" ht="36" customHeight="1" x14ac:dyDescent="0.25">
      <c r="A186" s="230"/>
      <c r="B186" s="240"/>
      <c r="C186" s="363" t="s">
        <v>1226</v>
      </c>
      <c r="D186" s="363"/>
      <c r="E186" s="363"/>
      <c r="F186" s="363"/>
      <c r="G186" s="363"/>
      <c r="H186" s="363"/>
      <c r="I186" s="363"/>
      <c r="J186" s="364"/>
      <c r="K186" s="231">
        <f>SUM(K187:K188)</f>
        <v>8</v>
      </c>
      <c r="L186" s="231">
        <f>SUM(L187:L188)</f>
        <v>0</v>
      </c>
      <c r="M186" s="30">
        <f t="shared" si="6"/>
        <v>0</v>
      </c>
      <c r="N186" s="26" t="str">
        <f>IF(COUNTIF(N187:N188,"Pending…")&gt;0,"Pending…","Complete")</f>
        <v>Pending…</v>
      </c>
      <c r="O186" s="24" t="str">
        <f>IF(N186="Pending…","",IF(M186&gt;Settings!$D$7,"Excellent",IF(M186&gt;Settings!$D$6,"Good",IF(M186&gt;Settings!$D$5,"Average","Bad"))))</f>
        <v/>
      </c>
    </row>
    <row r="187" spans="1:15" ht="36" customHeight="1" x14ac:dyDescent="0.25">
      <c r="A187" s="233"/>
      <c r="B187" s="234"/>
      <c r="C187" s="235"/>
      <c r="D187" s="326" t="s">
        <v>1227</v>
      </c>
      <c r="E187" s="326"/>
      <c r="F187" s="326"/>
      <c r="G187" s="326"/>
      <c r="H187" s="326"/>
      <c r="I187" s="326"/>
      <c r="J187" s="352"/>
      <c r="K187" s="18">
        <f>SUM('Quality Assessment Tool'!H511:H516)</f>
        <v>6</v>
      </c>
      <c r="L187" s="18">
        <f>SUM('Quality Assessment Tool'!I511:I516)</f>
        <v>0</v>
      </c>
      <c r="M187" s="22">
        <f t="shared" si="6"/>
        <v>0</v>
      </c>
      <c r="N187" s="23" t="str">
        <f>IF(COUNTBLANK('Quality Assessment Tool'!I511:I516)&gt;0,"Pending…","Complete")</f>
        <v>Pending…</v>
      </c>
      <c r="O187" s="24" t="str">
        <f>IF(N187="Pending…","",IF(M187&gt;Settings!$D$7,"Excellent",IF(M187&gt;Settings!$D$6,"Good",IF(M187&gt;Settings!$D$5,"Average","Bad"))))</f>
        <v/>
      </c>
    </row>
    <row r="188" spans="1:15" ht="36" customHeight="1" x14ac:dyDescent="0.25">
      <c r="A188" s="233"/>
      <c r="B188" s="234"/>
      <c r="C188" s="235"/>
      <c r="D188" s="326" t="s">
        <v>1228</v>
      </c>
      <c r="E188" s="326"/>
      <c r="F188" s="326"/>
      <c r="G188" s="326"/>
      <c r="H188" s="326"/>
      <c r="I188" s="326"/>
      <c r="J188" s="352"/>
      <c r="K188" s="18">
        <f>SUM('Quality Assessment Tool'!H518:H519)</f>
        <v>2</v>
      </c>
      <c r="L188" s="18">
        <f>SUM('Quality Assessment Tool'!I518:I519)</f>
        <v>0</v>
      </c>
      <c r="M188" s="22">
        <f t="shared" si="6"/>
        <v>0</v>
      </c>
      <c r="N188" s="23" t="str">
        <f>IF(COUNTBLANK('Quality Assessment Tool'!I518:I519)&gt;0,"Pending…","Complete")</f>
        <v>Pending…</v>
      </c>
      <c r="O188" s="24" t="str">
        <f>IF(N188="Pending…","",IF(M188&gt;Settings!$D$7,"Excellent",IF(M188&gt;Settings!$D$6,"Good",IF(M188&gt;Settings!$D$5,"Average","Bad"))))</f>
        <v/>
      </c>
    </row>
    <row r="189" spans="1:15" ht="36" customHeight="1" x14ac:dyDescent="0.25">
      <c r="A189" s="230"/>
      <c r="B189" s="240"/>
      <c r="C189" s="363" t="s">
        <v>1229</v>
      </c>
      <c r="D189" s="363"/>
      <c r="E189" s="363"/>
      <c r="F189" s="363"/>
      <c r="G189" s="363"/>
      <c r="H189" s="363"/>
      <c r="I189" s="363"/>
      <c r="J189" s="364"/>
      <c r="K189" s="231">
        <f>SUM(K190:K191)</f>
        <v>14</v>
      </c>
      <c r="L189" s="231">
        <f>SUM(L190:L191)</f>
        <v>0</v>
      </c>
      <c r="M189" s="30">
        <f t="shared" si="6"/>
        <v>0</v>
      </c>
      <c r="N189" s="26" t="str">
        <f>IF(COUNTIF(N190:N191,"Pending…")&gt;0,"Pending…","Complete")</f>
        <v>Pending…</v>
      </c>
      <c r="O189" s="24" t="str">
        <f>IF(N189="Pending…","",IF(M189&gt;Settings!$D$7,"Excellent",IF(M189&gt;Settings!$D$6,"Good",IF(M189&gt;Settings!$D$5,"Average","Bad"))))</f>
        <v/>
      </c>
    </row>
    <row r="190" spans="1:15" ht="36" customHeight="1" x14ac:dyDescent="0.25">
      <c r="A190" s="233"/>
      <c r="B190" s="234"/>
      <c r="C190" s="235"/>
      <c r="D190" s="326" t="s">
        <v>1230</v>
      </c>
      <c r="E190" s="326"/>
      <c r="F190" s="326"/>
      <c r="G190" s="326"/>
      <c r="H190" s="326"/>
      <c r="I190" s="326"/>
      <c r="J190" s="352"/>
      <c r="K190" s="18">
        <f>SUM('Quality Assessment Tool'!H522:H527)</f>
        <v>6</v>
      </c>
      <c r="L190" s="18">
        <f>SUM('Quality Assessment Tool'!I522:I527)</f>
        <v>0</v>
      </c>
      <c r="M190" s="22">
        <f t="shared" si="6"/>
        <v>0</v>
      </c>
      <c r="N190" s="23" t="str">
        <f>IF(COUNTBLANK('Quality Assessment Tool'!I522:I527)&gt;0,"Pending…","Complete")</f>
        <v>Pending…</v>
      </c>
      <c r="O190" s="24" t="str">
        <f>IF(N190="Pending…","",IF(M190&gt;Settings!$D$7,"Excellent",IF(M190&gt;Settings!$D$6,"Good",IF(M190&gt;Settings!$D$5,"Average","Bad"))))</f>
        <v/>
      </c>
    </row>
    <row r="191" spans="1:15" ht="35.25" customHeight="1" x14ac:dyDescent="0.25">
      <c r="A191" s="233"/>
      <c r="B191" s="234"/>
      <c r="C191" s="235"/>
      <c r="D191" s="326" t="s">
        <v>1231</v>
      </c>
      <c r="E191" s="326"/>
      <c r="F191" s="326"/>
      <c r="G191" s="326"/>
      <c r="H191" s="326"/>
      <c r="I191" s="326"/>
      <c r="J191" s="352"/>
      <c r="K191" s="18">
        <f>SUM('Quality Assessment Tool'!H529:H536)</f>
        <v>8</v>
      </c>
      <c r="L191" s="18">
        <f>SUM('Quality Assessment Tool'!I529:I536)</f>
        <v>0</v>
      </c>
      <c r="M191" s="22">
        <f t="shared" si="6"/>
        <v>0</v>
      </c>
      <c r="N191" s="23" t="str">
        <f>IF(COUNTBLANK('Quality Assessment Tool'!I529:I536)&gt;0,"Pending…","Complete")</f>
        <v>Pending…</v>
      </c>
      <c r="O191" s="24" t="str">
        <f>IF(N191="Pending…","",IF(M191&gt;Settings!$D$7,"Excellent",IF(M191&gt;Settings!$D$6,"Good",IF(M191&gt;Settings!$D$5,"Average","Bad"))))</f>
        <v/>
      </c>
    </row>
    <row r="192" spans="1:15" ht="36" customHeight="1" x14ac:dyDescent="0.25">
      <c r="A192" s="230"/>
      <c r="B192" s="240"/>
      <c r="C192" s="363" t="s">
        <v>1232</v>
      </c>
      <c r="D192" s="363"/>
      <c r="E192" s="363"/>
      <c r="F192" s="363"/>
      <c r="G192" s="363"/>
      <c r="H192" s="363"/>
      <c r="I192" s="363"/>
      <c r="J192" s="364"/>
      <c r="K192" s="231">
        <f>SUM(K193:K197)</f>
        <v>17</v>
      </c>
      <c r="L192" s="231">
        <f>SUM(L193:L197)</f>
        <v>0</v>
      </c>
      <c r="M192" s="30">
        <f t="shared" si="6"/>
        <v>0</v>
      </c>
      <c r="N192" s="26" t="str">
        <f>IF(COUNTIF(N193:N197,"Pending…")&gt;0,"Pending…","Complete")</f>
        <v>Pending…</v>
      </c>
      <c r="O192" s="24" t="str">
        <f>IF(N192="Pending…","",IF(M192&gt;Settings!$D$7,"Excellent",IF(M192&gt;Settings!$D$6,"Good",IF(M192&gt;Settings!$D$5,"Average","Bad"))))</f>
        <v/>
      </c>
    </row>
    <row r="193" spans="1:15" ht="36" customHeight="1" x14ac:dyDescent="0.25">
      <c r="A193" s="233"/>
      <c r="B193" s="234"/>
      <c r="C193" s="235"/>
      <c r="D193" s="326" t="s">
        <v>1233</v>
      </c>
      <c r="E193" s="326"/>
      <c r="F193" s="326"/>
      <c r="G193" s="326"/>
      <c r="H193" s="326"/>
      <c r="I193" s="326"/>
      <c r="J193" s="352"/>
      <c r="K193" s="18">
        <f>SUM('Quality Assessment Tool'!H539:H543)</f>
        <v>5</v>
      </c>
      <c r="L193" s="18">
        <f>SUM('Quality Assessment Tool'!I539:I543)</f>
        <v>0</v>
      </c>
      <c r="M193" s="22">
        <f t="shared" si="6"/>
        <v>0</v>
      </c>
      <c r="N193" s="23" t="str">
        <f>IF(COUNTBLANK('Quality Assessment Tool'!I539:I543)&gt;0,"Pending…","Complete")</f>
        <v>Pending…</v>
      </c>
      <c r="O193" s="24" t="str">
        <f>IF(N193="Pending…","",IF(M193&gt;Settings!$D$7,"Excellent",IF(M193&gt;Settings!$D$6,"Good",IF(M193&gt;Settings!$D$5,"Average","Bad"))))</f>
        <v/>
      </c>
    </row>
    <row r="194" spans="1:15" ht="36" customHeight="1" x14ac:dyDescent="0.25">
      <c r="A194" s="233"/>
      <c r="B194" s="234"/>
      <c r="C194" s="235"/>
      <c r="D194" s="326" t="s">
        <v>1234</v>
      </c>
      <c r="E194" s="326"/>
      <c r="F194" s="326"/>
      <c r="G194" s="326"/>
      <c r="H194" s="326"/>
      <c r="I194" s="326"/>
      <c r="J194" s="352"/>
      <c r="K194" s="18">
        <f>SUM('Quality Assessment Tool'!H545:H546)</f>
        <v>2</v>
      </c>
      <c r="L194" s="18">
        <f>SUM('Quality Assessment Tool'!I545:I546)</f>
        <v>0</v>
      </c>
      <c r="M194" s="22">
        <f t="shared" si="6"/>
        <v>0</v>
      </c>
      <c r="N194" s="23" t="str">
        <f>IF(COUNTBLANK('Quality Assessment Tool'!I545:I546)&gt;0,"Pending…","Complete")</f>
        <v>Pending…</v>
      </c>
      <c r="O194" s="24" t="str">
        <f>IF(N194="Pending…","",IF(M194&gt;Settings!$D$7,"Excellent",IF(M194&gt;Settings!$D$6,"Good",IF(M194&gt;Settings!$D$5,"Average","Bad"))))</f>
        <v/>
      </c>
    </row>
    <row r="195" spans="1:15" ht="36" customHeight="1" x14ac:dyDescent="0.25">
      <c r="A195" s="233"/>
      <c r="B195" s="234"/>
      <c r="C195" s="235"/>
      <c r="D195" s="326" t="s">
        <v>1235</v>
      </c>
      <c r="E195" s="326"/>
      <c r="F195" s="326"/>
      <c r="G195" s="326"/>
      <c r="H195" s="326"/>
      <c r="I195" s="326"/>
      <c r="J195" s="352"/>
      <c r="K195" s="18">
        <f>SUM('Quality Assessment Tool'!H548:H555)</f>
        <v>8</v>
      </c>
      <c r="L195" s="18">
        <f>SUM('Quality Assessment Tool'!I548:I555)</f>
        <v>0</v>
      </c>
      <c r="M195" s="22">
        <f t="shared" si="6"/>
        <v>0</v>
      </c>
      <c r="N195" s="23" t="str">
        <f>IF(COUNTBLANK('Quality Assessment Tool'!I548:I555)&gt;0,"Pending…","Complete")</f>
        <v>Pending…</v>
      </c>
      <c r="O195" s="24" t="str">
        <f>IF(N195="Pending…","",IF(M195&gt;Settings!$D$7,"Excellent",IF(M195&gt;Settings!$D$6,"Good",IF(M195&gt;Settings!$D$5,"Average","Bad"))))</f>
        <v/>
      </c>
    </row>
    <row r="196" spans="1:15" ht="18.75" x14ac:dyDescent="0.25">
      <c r="A196" s="233"/>
      <c r="B196" s="234"/>
      <c r="C196" s="235"/>
      <c r="D196" s="326" t="s">
        <v>1236</v>
      </c>
      <c r="E196" s="326"/>
      <c r="F196" s="326"/>
      <c r="G196" s="326"/>
      <c r="H196" s="326"/>
      <c r="I196" s="326"/>
      <c r="J196" s="352"/>
      <c r="K196" s="18">
        <f>SUM('Quality Assessment Tool'!H557:H557)</f>
        <v>1</v>
      </c>
      <c r="L196" s="18">
        <f>SUM('Quality Assessment Tool'!I557:I557)</f>
        <v>0</v>
      </c>
      <c r="M196" s="22">
        <f t="shared" si="6"/>
        <v>0</v>
      </c>
      <c r="N196" s="23" t="str">
        <f>IF(COUNTBLANK('Quality Assessment Tool'!I557:I557)&gt;0,"Pending…","Complete")</f>
        <v>Pending…</v>
      </c>
      <c r="O196" s="24" t="str">
        <f>IF(N196="Pending…","",IF(M196&gt;Settings!$D$7,"Excellent",IF(M196&gt;Settings!$D$6,"Good",IF(M196&gt;Settings!$D$5,"Average","Bad"))))</f>
        <v/>
      </c>
    </row>
    <row r="197" spans="1:15" ht="18.75" x14ac:dyDescent="0.25">
      <c r="A197" s="233"/>
      <c r="B197" s="234"/>
      <c r="C197" s="235"/>
      <c r="D197" s="326" t="s">
        <v>1237</v>
      </c>
      <c r="E197" s="326"/>
      <c r="F197" s="326"/>
      <c r="G197" s="326"/>
      <c r="H197" s="326"/>
      <c r="I197" s="326"/>
      <c r="J197" s="352"/>
      <c r="K197" s="18">
        <f>SUM('Quality Assessment Tool'!H559:H559)</f>
        <v>1</v>
      </c>
      <c r="L197" s="18">
        <f>SUM('Quality Assessment Tool'!I559:I559)</f>
        <v>0</v>
      </c>
      <c r="M197" s="22">
        <f t="shared" si="6"/>
        <v>0</v>
      </c>
      <c r="N197" s="23" t="str">
        <f>IF(COUNTBLANK('Quality Assessment Tool'!I559:I559)&gt;0,"Pending…","Complete")</f>
        <v>Pending…</v>
      </c>
      <c r="O197" s="24" t="str">
        <f>IF(N197="Pending…","",IF(M197&gt;Settings!$D$7,"Excellent",IF(M197&gt;Settings!$D$6,"Good",IF(M197&gt;Settings!$D$5,"Average","Bad"))))</f>
        <v/>
      </c>
    </row>
    <row r="198" spans="1:15" ht="36" customHeight="1" x14ac:dyDescent="0.25">
      <c r="A198" s="230"/>
      <c r="B198" s="240"/>
      <c r="C198" s="363" t="s">
        <v>1238</v>
      </c>
      <c r="D198" s="363"/>
      <c r="E198" s="363"/>
      <c r="F198" s="363"/>
      <c r="G198" s="363"/>
      <c r="H198" s="363"/>
      <c r="I198" s="363"/>
      <c r="J198" s="364"/>
      <c r="K198" s="231">
        <f>SUM(K199:K202)</f>
        <v>13</v>
      </c>
      <c r="L198" s="231">
        <f>SUM(L199:L202)</f>
        <v>0</v>
      </c>
      <c r="M198" s="30">
        <f t="shared" si="6"/>
        <v>0</v>
      </c>
      <c r="N198" s="26" t="str">
        <f>IF(COUNTIF(N199:N202,"Pending…")&gt;0,"Pending…","Complete")</f>
        <v>Pending…</v>
      </c>
      <c r="O198" s="24" t="str">
        <f>IF(N198="Pending…","",IF(M198&gt;Settings!$D$7,"Excellent",IF(M198&gt;Settings!$D$6,"Good",IF(M198&gt;Settings!$D$5,"Average","Bad"))))</f>
        <v/>
      </c>
    </row>
    <row r="199" spans="1:15" ht="36" customHeight="1" x14ac:dyDescent="0.25">
      <c r="A199" s="233"/>
      <c r="B199" s="234"/>
      <c r="C199" s="235"/>
      <c r="D199" s="326" t="s">
        <v>1239</v>
      </c>
      <c r="E199" s="326"/>
      <c r="F199" s="326"/>
      <c r="G199" s="326"/>
      <c r="H199" s="326"/>
      <c r="I199" s="326"/>
      <c r="J199" s="352"/>
      <c r="K199" s="18">
        <f>SUM('Quality Assessment Tool'!H562:H565)</f>
        <v>4</v>
      </c>
      <c r="L199" s="18">
        <f>SUM('Quality Assessment Tool'!I562:I565)</f>
        <v>0</v>
      </c>
      <c r="M199" s="22">
        <f t="shared" si="6"/>
        <v>0</v>
      </c>
      <c r="N199" s="23" t="str">
        <f>IF(COUNTBLANK('Quality Assessment Tool'!I562:I565)&gt;0,"Pending…","Complete")</f>
        <v>Pending…</v>
      </c>
      <c r="O199" s="24" t="str">
        <f>IF(N199="Pending…","",IF(M199&gt;Settings!$D$7,"Excellent",IF(M199&gt;Settings!$D$6,"Good",IF(M199&gt;Settings!$D$5,"Average","Bad"))))</f>
        <v/>
      </c>
    </row>
    <row r="200" spans="1:15" ht="36" customHeight="1" x14ac:dyDescent="0.25">
      <c r="A200" s="233"/>
      <c r="B200" s="234"/>
      <c r="C200" s="235"/>
      <c r="D200" s="326" t="s">
        <v>1240</v>
      </c>
      <c r="E200" s="326"/>
      <c r="F200" s="326"/>
      <c r="G200" s="326"/>
      <c r="H200" s="326"/>
      <c r="I200" s="326"/>
      <c r="J200" s="352"/>
      <c r="K200" s="18">
        <f>SUM('Quality Assessment Tool'!H567:H567)</f>
        <v>1</v>
      </c>
      <c r="L200" s="18">
        <f>SUM('Quality Assessment Tool'!I567:I567)</f>
        <v>0</v>
      </c>
      <c r="M200" s="22">
        <f t="shared" si="6"/>
        <v>0</v>
      </c>
      <c r="N200" s="23" t="str">
        <f>IF(COUNTBLANK('Quality Assessment Tool'!I567:I567)&gt;0,"Pending…","Complete")</f>
        <v>Pending…</v>
      </c>
      <c r="O200" s="24" t="str">
        <f>IF(N200="Pending…","",IF(M200&gt;Settings!$D$7,"Excellent",IF(M200&gt;Settings!$D$6,"Good",IF(M200&gt;Settings!$D$5,"Average","Bad"))))</f>
        <v/>
      </c>
    </row>
    <row r="201" spans="1:15" ht="18.75" x14ac:dyDescent="0.25">
      <c r="A201" s="233"/>
      <c r="B201" s="234"/>
      <c r="C201" s="235"/>
      <c r="D201" s="326" t="s">
        <v>1241</v>
      </c>
      <c r="E201" s="326"/>
      <c r="F201" s="326"/>
      <c r="G201" s="326"/>
      <c r="H201" s="326"/>
      <c r="I201" s="326"/>
      <c r="J201" s="352"/>
      <c r="K201" s="18">
        <f>SUM('Quality Assessment Tool'!H569:H573)</f>
        <v>5</v>
      </c>
      <c r="L201" s="18">
        <f>SUM('Quality Assessment Tool'!I569:I573)</f>
        <v>0</v>
      </c>
      <c r="M201" s="22">
        <f t="shared" si="6"/>
        <v>0</v>
      </c>
      <c r="N201" s="23" t="str">
        <f>IF(COUNTBLANK('Quality Assessment Tool'!I569:I573)&gt;0,"Pending…","Complete")</f>
        <v>Pending…</v>
      </c>
      <c r="O201" s="24" t="str">
        <f>IF(N201="Pending…","",IF(M201&gt;Settings!$D$7,"Excellent",IF(M201&gt;Settings!$D$6,"Good",IF(M201&gt;Settings!$D$5,"Average","Bad"))))</f>
        <v/>
      </c>
    </row>
    <row r="202" spans="1:15" ht="36" customHeight="1" x14ac:dyDescent="0.25">
      <c r="A202" s="233"/>
      <c r="B202" s="234"/>
      <c r="C202" s="235"/>
      <c r="D202" s="326" t="s">
        <v>1242</v>
      </c>
      <c r="E202" s="326"/>
      <c r="F202" s="326"/>
      <c r="G202" s="326"/>
      <c r="H202" s="326"/>
      <c r="I202" s="326"/>
      <c r="J202" s="352"/>
      <c r="K202" s="18">
        <f>SUM('Quality Assessment Tool'!H575:H577)</f>
        <v>3</v>
      </c>
      <c r="L202" s="18">
        <f>SUM('Quality Assessment Tool'!I575:I577)</f>
        <v>0</v>
      </c>
      <c r="M202" s="22">
        <f t="shared" si="6"/>
        <v>0</v>
      </c>
      <c r="N202" s="23" t="str">
        <f>IF(COUNTBLANK('Quality Assessment Tool'!I575:I577)&gt;0,"Pending…","Complete")</f>
        <v>Pending…</v>
      </c>
      <c r="O202" s="24" t="str">
        <f>IF(N202="Pending…","",IF(M202&gt;Settings!$D$7,"Excellent",IF(M202&gt;Settings!$D$6,"Good",IF(M202&gt;Settings!$D$5,"Average","Bad"))))</f>
        <v/>
      </c>
    </row>
    <row r="204" spans="1:15" ht="23.25" x14ac:dyDescent="0.25">
      <c r="A204" s="238"/>
      <c r="B204" s="374" t="s">
        <v>1105</v>
      </c>
      <c r="C204" s="375"/>
      <c r="D204" s="375"/>
      <c r="E204" s="375"/>
      <c r="F204" s="375"/>
      <c r="G204" s="375"/>
      <c r="H204" s="375"/>
      <c r="I204" s="375"/>
      <c r="J204" s="376"/>
      <c r="K204" s="239">
        <f>SUM(K205,K207,K209,K212,K217,K221,K227,K231)</f>
        <v>66</v>
      </c>
      <c r="L204" s="239">
        <f>SUM(L205,L207,L209,L212,L217,L221,L227,L231)</f>
        <v>0</v>
      </c>
      <c r="M204" s="28">
        <f t="shared" ref="M204:M233" si="7">L204/K204</f>
        <v>0</v>
      </c>
      <c r="N204" s="27" t="str">
        <f>IF(COUNTIF(N205:N233,"Pending…")&gt;0,"Pending…","Complete")</f>
        <v>Pending…</v>
      </c>
      <c r="O204" s="24" t="str">
        <f>IF(N204="Pending…","",IF(M204&gt;Settings!$D$7,"Excellent",IF(M204&gt;Settings!$D$6,"Good",IF(M204&gt;Settings!$D$5,"Average","Bad"))))</f>
        <v/>
      </c>
    </row>
    <row r="205" spans="1:15" ht="36" customHeight="1" x14ac:dyDescent="0.25">
      <c r="A205" s="230"/>
      <c r="B205" s="240"/>
      <c r="C205" s="363" t="s">
        <v>1243</v>
      </c>
      <c r="D205" s="363"/>
      <c r="E205" s="363"/>
      <c r="F205" s="363"/>
      <c r="G205" s="363"/>
      <c r="H205" s="363"/>
      <c r="I205" s="363"/>
      <c r="J205" s="364"/>
      <c r="K205" s="231">
        <f>SUM(K206)</f>
        <v>1</v>
      </c>
      <c r="L205" s="231">
        <f>SUM(L206)</f>
        <v>0</v>
      </c>
      <c r="M205" s="30">
        <f t="shared" si="7"/>
        <v>0</v>
      </c>
      <c r="N205" s="26" t="str">
        <f>IF(COUNTIF(N206:N206,"Pending…")&gt;0,"Pending…","Complete")</f>
        <v>Pending…</v>
      </c>
      <c r="O205" s="24" t="str">
        <f>IF(N205="Pending…","",IF(M205&gt;Settings!$D$7,"Excellent",IF(M205&gt;Settings!$D$6,"Good",IF(M205&gt;Settings!$D$5,"Average","Bad"))))</f>
        <v/>
      </c>
    </row>
    <row r="206" spans="1:15" ht="18.75" x14ac:dyDescent="0.25">
      <c r="A206" s="233"/>
      <c r="B206" s="234"/>
      <c r="C206" s="235"/>
      <c r="D206" s="326" t="s">
        <v>1244</v>
      </c>
      <c r="E206" s="326"/>
      <c r="F206" s="326"/>
      <c r="G206" s="326"/>
      <c r="H206" s="326"/>
      <c r="I206" s="326"/>
      <c r="J206" s="352"/>
      <c r="K206" s="18">
        <f>SUM('Quality Assessment Tool'!H582:H582)</f>
        <v>1</v>
      </c>
      <c r="L206" s="18">
        <f>SUM('Quality Assessment Tool'!I582:I582)</f>
        <v>0</v>
      </c>
      <c r="M206" s="22">
        <f t="shared" si="7"/>
        <v>0</v>
      </c>
      <c r="N206" s="23" t="str">
        <f>IF(COUNTBLANK('Quality Assessment Tool'!I582:I582)&gt;0,"Pending…","Complete")</f>
        <v>Pending…</v>
      </c>
      <c r="O206" s="24" t="str">
        <f>IF(N206="Pending…","",IF(M206&gt;Settings!$D$7,"Excellent",IF(M206&gt;Settings!$D$6,"Good",IF(M206&gt;Settings!$D$5,"Average","Bad"))))</f>
        <v/>
      </c>
    </row>
    <row r="207" spans="1:15" ht="36" customHeight="1" x14ac:dyDescent="0.25">
      <c r="A207" s="230"/>
      <c r="B207" s="240"/>
      <c r="C207" s="363" t="s">
        <v>1245</v>
      </c>
      <c r="D207" s="363"/>
      <c r="E207" s="363"/>
      <c r="F207" s="363"/>
      <c r="G207" s="363"/>
      <c r="H207" s="363"/>
      <c r="I207" s="363"/>
      <c r="J207" s="364"/>
      <c r="K207" s="231">
        <f>SUM(K208)</f>
        <v>2</v>
      </c>
      <c r="L207" s="231">
        <f>SUM(L208)</f>
        <v>0</v>
      </c>
      <c r="M207" s="30">
        <f t="shared" si="7"/>
        <v>0</v>
      </c>
      <c r="N207" s="26" t="str">
        <f>IF(COUNTIF(N208:N208,"Pending…")&gt;0,"Pending…","Complete")</f>
        <v>Pending…</v>
      </c>
      <c r="O207" s="24" t="str">
        <f>IF(N207="Pending…","",IF(M207&gt;Settings!$D$7,"Excellent",IF(M207&gt;Settings!$D$6,"Good",IF(M207&gt;Settings!$D$5,"Average","Bad"))))</f>
        <v/>
      </c>
    </row>
    <row r="208" spans="1:15" ht="18.75" x14ac:dyDescent="0.25">
      <c r="A208" s="233"/>
      <c r="B208" s="234"/>
      <c r="C208" s="235"/>
      <c r="D208" s="326" t="s">
        <v>1246</v>
      </c>
      <c r="E208" s="326"/>
      <c r="F208" s="326"/>
      <c r="G208" s="326"/>
      <c r="H208" s="326"/>
      <c r="I208" s="326"/>
      <c r="J208" s="352"/>
      <c r="K208" s="18">
        <f>SUM('Quality Assessment Tool'!H585:H585)</f>
        <v>2</v>
      </c>
      <c r="L208" s="18">
        <f>SUM('Quality Assessment Tool'!I585:I585)</f>
        <v>0</v>
      </c>
      <c r="M208" s="22">
        <f t="shared" si="7"/>
        <v>0</v>
      </c>
      <c r="N208" s="23" t="str">
        <f>IF(COUNTBLANK('Quality Assessment Tool'!I585:I585)&gt;0,"Pending…","Complete")</f>
        <v>Pending…</v>
      </c>
      <c r="O208" s="24" t="str">
        <f>IF(N208="Pending…","",IF(M208&gt;Settings!$D$7,"Excellent",IF(M208&gt;Settings!$D$6,"Good",IF(M208&gt;Settings!$D$5,"Average","Bad"))))</f>
        <v/>
      </c>
    </row>
    <row r="209" spans="1:15" ht="36" customHeight="1" x14ac:dyDescent="0.25">
      <c r="A209" s="230"/>
      <c r="B209" s="240"/>
      <c r="C209" s="363" t="s">
        <v>1247</v>
      </c>
      <c r="D209" s="363"/>
      <c r="E209" s="363"/>
      <c r="F209" s="363"/>
      <c r="G209" s="363"/>
      <c r="H209" s="363"/>
      <c r="I209" s="363"/>
      <c r="J209" s="364"/>
      <c r="K209" s="231">
        <f>SUM(K210:K211)</f>
        <v>3</v>
      </c>
      <c r="L209" s="231">
        <f>SUM(L210:L211)</f>
        <v>0</v>
      </c>
      <c r="M209" s="30">
        <f t="shared" si="7"/>
        <v>0</v>
      </c>
      <c r="N209" s="26" t="str">
        <f>IF(COUNTIF(N210:N211,"Pending…")&gt;0,"Pending…","Complete")</f>
        <v>Pending…</v>
      </c>
      <c r="O209" s="24" t="str">
        <f>IF(N209="Pending…","",IF(M209&gt;Settings!$D$7,"Excellent",IF(M209&gt;Settings!$D$6,"Good",IF(M209&gt;Settings!$D$5,"Average","Bad"))))</f>
        <v/>
      </c>
    </row>
    <row r="210" spans="1:15" ht="36" customHeight="1" x14ac:dyDescent="0.25">
      <c r="A210" s="233"/>
      <c r="B210" s="234"/>
      <c r="C210" s="235"/>
      <c r="D210" s="326" t="s">
        <v>1248</v>
      </c>
      <c r="E210" s="326"/>
      <c r="F210" s="326"/>
      <c r="G210" s="326"/>
      <c r="H210" s="326"/>
      <c r="I210" s="326"/>
      <c r="J210" s="352"/>
      <c r="K210" s="18">
        <f>SUM('Quality Assessment Tool'!H588:H588)</f>
        <v>1</v>
      </c>
      <c r="L210" s="18">
        <f>SUM('Quality Assessment Tool'!I588:I588)</f>
        <v>0</v>
      </c>
      <c r="M210" s="22">
        <f t="shared" si="7"/>
        <v>0</v>
      </c>
      <c r="N210" s="23" t="str">
        <f>IF(COUNTBLANK('Quality Assessment Tool'!I588:I588)&gt;0,"Pending…","Complete")</f>
        <v>Pending…</v>
      </c>
      <c r="O210" s="24" t="str">
        <f>IF(N210="Pending…","",IF(M210&gt;Settings!$D$7,"Excellent",IF(M210&gt;Settings!$D$6,"Good",IF(M210&gt;Settings!$D$5,"Average","Bad"))))</f>
        <v/>
      </c>
    </row>
    <row r="211" spans="1:15" ht="36" customHeight="1" x14ac:dyDescent="0.25">
      <c r="A211" s="233"/>
      <c r="B211" s="234"/>
      <c r="C211" s="235"/>
      <c r="D211" s="326" t="s">
        <v>1249</v>
      </c>
      <c r="E211" s="326"/>
      <c r="F211" s="326"/>
      <c r="G211" s="326"/>
      <c r="H211" s="326"/>
      <c r="I211" s="326"/>
      <c r="J211" s="352"/>
      <c r="K211" s="18">
        <f>SUM('Quality Assessment Tool'!H590:H591)</f>
        <v>2</v>
      </c>
      <c r="L211" s="18">
        <f>SUM('Quality Assessment Tool'!I590:I591)</f>
        <v>0</v>
      </c>
      <c r="M211" s="22">
        <f t="shared" si="7"/>
        <v>0</v>
      </c>
      <c r="N211" s="23" t="str">
        <f>IF(COUNTBLANK('Quality Assessment Tool'!I590:I591)&gt;0,"Pending…","Complete")</f>
        <v>Pending…</v>
      </c>
      <c r="O211" s="24" t="str">
        <f>IF(N211="Pending…","",IF(M211&gt;Settings!$D$7,"Excellent",IF(M211&gt;Settings!$D$6,"Good",IF(M211&gt;Settings!$D$5,"Average","Bad"))))</f>
        <v/>
      </c>
    </row>
    <row r="212" spans="1:15" ht="52.5" customHeight="1" x14ac:dyDescent="0.25">
      <c r="A212" s="230"/>
      <c r="B212" s="240"/>
      <c r="C212" s="363" t="s">
        <v>1250</v>
      </c>
      <c r="D212" s="363"/>
      <c r="E212" s="363"/>
      <c r="F212" s="363"/>
      <c r="G212" s="363"/>
      <c r="H212" s="363"/>
      <c r="I212" s="363"/>
      <c r="J212" s="364"/>
      <c r="K212" s="231">
        <f>SUM(K213:K216)</f>
        <v>43</v>
      </c>
      <c r="L212" s="231">
        <f>SUM(L213:L216)</f>
        <v>0</v>
      </c>
      <c r="M212" s="30">
        <f t="shared" si="7"/>
        <v>0</v>
      </c>
      <c r="N212" s="26" t="str">
        <f>IF(COUNTIF(N213:N216,"Pending…")&gt;0,"Pending…","Complete")</f>
        <v>Pending…</v>
      </c>
      <c r="O212" s="24" t="str">
        <f>IF(N212="Pending…","",IF(M212&gt;Settings!$D$7,"Excellent",IF(M212&gt;Settings!$D$6,"Good",IF(M212&gt;Settings!$D$5,"Average","Bad"))))</f>
        <v/>
      </c>
    </row>
    <row r="213" spans="1:15" ht="18.75" x14ac:dyDescent="0.25">
      <c r="A213" s="233"/>
      <c r="B213" s="234"/>
      <c r="C213" s="235"/>
      <c r="D213" s="326" t="s">
        <v>1251</v>
      </c>
      <c r="E213" s="326"/>
      <c r="F213" s="326"/>
      <c r="G213" s="326"/>
      <c r="H213" s="326"/>
      <c r="I213" s="326"/>
      <c r="J213" s="352"/>
      <c r="K213" s="18">
        <f>SUM('Quality Assessment Tool'!H594:H595)</f>
        <v>2</v>
      </c>
      <c r="L213" s="18">
        <f>SUM('Quality Assessment Tool'!I594:I595)</f>
        <v>0</v>
      </c>
      <c r="M213" s="22">
        <f t="shared" si="7"/>
        <v>0</v>
      </c>
      <c r="N213" s="23" t="str">
        <f>IF(COUNTBLANK('Quality Assessment Tool'!I594:I595)&gt;0,"Pending…","Complete")</f>
        <v>Pending…</v>
      </c>
      <c r="O213" s="24" t="str">
        <f>IF(N213="Pending…","",IF(M213&gt;Settings!$D$7,"Excellent",IF(M213&gt;Settings!$D$6,"Good",IF(M213&gt;Settings!$D$5,"Average","Bad"))))</f>
        <v/>
      </c>
    </row>
    <row r="214" spans="1:15" ht="36" customHeight="1" x14ac:dyDescent="0.25">
      <c r="A214" s="233"/>
      <c r="B214" s="234"/>
      <c r="C214" s="235"/>
      <c r="D214" s="326" t="s">
        <v>1252</v>
      </c>
      <c r="E214" s="326"/>
      <c r="F214" s="326"/>
      <c r="G214" s="326"/>
      <c r="H214" s="326"/>
      <c r="I214" s="326"/>
      <c r="J214" s="352"/>
      <c r="K214" s="18">
        <f>SUM('Quality Assessment Tool'!H597:H617)</f>
        <v>30</v>
      </c>
      <c r="L214" s="18">
        <f>SUM('Quality Assessment Tool'!I597:I617)</f>
        <v>0</v>
      </c>
      <c r="M214" s="22">
        <f t="shared" si="7"/>
        <v>0</v>
      </c>
      <c r="N214" s="23" t="str">
        <f>IF(COUNTBLANK('Quality Assessment Tool'!I597:I617)&gt;0,"Pending…","Complete")</f>
        <v>Pending…</v>
      </c>
      <c r="O214" s="24" t="str">
        <f>IF(N214="Pending…","",IF(M214&gt;Settings!$D$7,"Excellent",IF(M214&gt;Settings!$D$6,"Good",IF(M214&gt;Settings!$D$5,"Average","Bad"))))</f>
        <v/>
      </c>
    </row>
    <row r="215" spans="1:15" ht="18.75" x14ac:dyDescent="0.25">
      <c r="A215" s="233"/>
      <c r="B215" s="234"/>
      <c r="C215" s="235"/>
      <c r="D215" s="326" t="s">
        <v>1253</v>
      </c>
      <c r="E215" s="326"/>
      <c r="F215" s="326"/>
      <c r="G215" s="326"/>
      <c r="H215" s="326"/>
      <c r="I215" s="326"/>
      <c r="J215" s="352"/>
      <c r="K215" s="18">
        <f>SUM('Quality Assessment Tool'!H619:H619)</f>
        <v>1</v>
      </c>
      <c r="L215" s="18">
        <f>SUM('Quality Assessment Tool'!I619:I619)</f>
        <v>0</v>
      </c>
      <c r="M215" s="22">
        <f t="shared" si="7"/>
        <v>0</v>
      </c>
      <c r="N215" s="23" t="str">
        <f>IF(COUNTBLANK('Quality Assessment Tool'!I619:I619)&gt;0,"Pending…","Complete")</f>
        <v>Pending…</v>
      </c>
      <c r="O215" s="24" t="str">
        <f>IF(N215="Pending…","",IF(M215&gt;Settings!$D$7,"Excellent",IF(M215&gt;Settings!$D$6,"Good",IF(M215&gt;Settings!$D$5,"Average","Bad"))))</f>
        <v/>
      </c>
    </row>
    <row r="216" spans="1:15" ht="18.75" x14ac:dyDescent="0.25">
      <c r="A216" s="233"/>
      <c r="B216" s="234"/>
      <c r="C216" s="235"/>
      <c r="D216" s="326" t="s">
        <v>1254</v>
      </c>
      <c r="E216" s="326"/>
      <c r="F216" s="326"/>
      <c r="G216" s="326"/>
      <c r="H216" s="326"/>
      <c r="I216" s="326"/>
      <c r="J216" s="352"/>
      <c r="K216" s="18">
        <f>SUM('Quality Assessment Tool'!H621:H621)</f>
        <v>10</v>
      </c>
      <c r="L216" s="18">
        <f>SUM('Quality Assessment Tool'!I621:I621)</f>
        <v>0</v>
      </c>
      <c r="M216" s="22">
        <f t="shared" si="7"/>
        <v>0</v>
      </c>
      <c r="N216" s="23" t="str">
        <f>IF(COUNTBLANK('Quality Assessment Tool'!I621:I621)&gt;0,"Pending…","Complete")</f>
        <v>Pending…</v>
      </c>
      <c r="O216" s="24" t="str">
        <f>IF(N216="Pending…","",IF(M216&gt;Settings!$D$7,"Excellent",IF(M216&gt;Settings!$D$6,"Good",IF(M216&gt;Settings!$D$5,"Average","Bad"))))</f>
        <v/>
      </c>
    </row>
    <row r="217" spans="1:15" ht="36" customHeight="1" x14ac:dyDescent="0.25">
      <c r="A217" s="230"/>
      <c r="B217" s="240"/>
      <c r="C217" s="363" t="s">
        <v>1255</v>
      </c>
      <c r="D217" s="363"/>
      <c r="E217" s="363"/>
      <c r="F217" s="363"/>
      <c r="G217" s="363"/>
      <c r="H217" s="363"/>
      <c r="I217" s="363"/>
      <c r="J217" s="364"/>
      <c r="K217" s="231">
        <f>SUM(K218:K220)</f>
        <v>3</v>
      </c>
      <c r="L217" s="231">
        <f>SUM(L218:L220)</f>
        <v>0</v>
      </c>
      <c r="M217" s="30">
        <f t="shared" si="7"/>
        <v>0</v>
      </c>
      <c r="N217" s="26" t="str">
        <f>IF(COUNTIF(N218:N220,"Pending…")&gt;0,"Pending…","Complete")</f>
        <v>Pending…</v>
      </c>
      <c r="O217" s="24" t="str">
        <f>IF(N217="Pending…","",IF(M217&gt;Settings!$D$7,"Excellent",IF(M217&gt;Settings!$D$6,"Good",IF(M217&gt;Settings!$D$5,"Average","Bad"))))</f>
        <v/>
      </c>
    </row>
    <row r="218" spans="1:15" ht="18.75" x14ac:dyDescent="0.25">
      <c r="A218" s="233"/>
      <c r="B218" s="234"/>
      <c r="C218" s="235"/>
      <c r="D218" s="326" t="s">
        <v>1256</v>
      </c>
      <c r="E218" s="326"/>
      <c r="F218" s="326"/>
      <c r="G218" s="326"/>
      <c r="H218" s="326"/>
      <c r="I218" s="326"/>
      <c r="J218" s="352"/>
      <c r="K218" s="18">
        <f>SUM('Quality Assessment Tool'!H624:H624)</f>
        <v>1</v>
      </c>
      <c r="L218" s="18">
        <f>SUM('Quality Assessment Tool'!I624:I624)</f>
        <v>0</v>
      </c>
      <c r="M218" s="22">
        <f t="shared" si="7"/>
        <v>0</v>
      </c>
      <c r="N218" s="23" t="str">
        <f>IF(COUNTBLANK('Quality Assessment Tool'!I624:I624)&gt;0,"Pending…","Complete")</f>
        <v>Pending…</v>
      </c>
      <c r="O218" s="24" t="str">
        <f>IF(N218="Pending…","",IF(M218&gt;Settings!$D$7,"Excellent",IF(M218&gt;Settings!$D$6,"Good",IF(M218&gt;Settings!$D$5,"Average","Bad"))))</f>
        <v/>
      </c>
    </row>
    <row r="219" spans="1:15" ht="36" customHeight="1" x14ac:dyDescent="0.25">
      <c r="A219" s="233"/>
      <c r="B219" s="234"/>
      <c r="C219" s="235"/>
      <c r="D219" s="326" t="s">
        <v>1257</v>
      </c>
      <c r="E219" s="326"/>
      <c r="F219" s="326"/>
      <c r="G219" s="326"/>
      <c r="H219" s="326"/>
      <c r="I219" s="326"/>
      <c r="J219" s="352"/>
      <c r="K219" s="18">
        <f>SUM('Quality Assessment Tool'!H626:H626)</f>
        <v>1</v>
      </c>
      <c r="L219" s="18">
        <f>SUM('Quality Assessment Tool'!I626:I626)</f>
        <v>0</v>
      </c>
      <c r="M219" s="22">
        <f t="shared" si="7"/>
        <v>0</v>
      </c>
      <c r="N219" s="23" t="str">
        <f>IF(COUNTBLANK('Quality Assessment Tool'!I626:I626)&gt;0,"Pending…","Complete")</f>
        <v>Pending…</v>
      </c>
      <c r="O219" s="24" t="str">
        <f>IF(N219="Pending…","",IF(M219&gt;Settings!$D$7,"Excellent",IF(M219&gt;Settings!$D$6,"Good",IF(M219&gt;Settings!$D$5,"Average","Bad"))))</f>
        <v/>
      </c>
    </row>
    <row r="220" spans="1:15" ht="18.75" x14ac:dyDescent="0.25">
      <c r="A220" s="233"/>
      <c r="B220" s="234"/>
      <c r="C220" s="235"/>
      <c r="D220" s="326" t="s">
        <v>1258</v>
      </c>
      <c r="E220" s="326"/>
      <c r="F220" s="326"/>
      <c r="G220" s="326"/>
      <c r="H220" s="326"/>
      <c r="I220" s="326"/>
      <c r="J220" s="352"/>
      <c r="K220" s="18">
        <f>SUM('Quality Assessment Tool'!H628:H628)</f>
        <v>1</v>
      </c>
      <c r="L220" s="18">
        <f>SUM('Quality Assessment Tool'!I628:I628)</f>
        <v>0</v>
      </c>
      <c r="M220" s="22">
        <f t="shared" si="7"/>
        <v>0</v>
      </c>
      <c r="N220" s="23" t="str">
        <f>IF(COUNTBLANK('Quality Assessment Tool'!I628:I628)&gt;0,"Pending…","Complete")</f>
        <v>Pending…</v>
      </c>
      <c r="O220" s="24" t="str">
        <f>IF(N220="Pending…","",IF(M220&gt;Settings!$D$7,"Excellent",IF(M220&gt;Settings!$D$6,"Good",IF(M220&gt;Settings!$D$5,"Average","Bad"))))</f>
        <v/>
      </c>
    </row>
    <row r="221" spans="1:15" ht="36" customHeight="1" x14ac:dyDescent="0.25">
      <c r="A221" s="230"/>
      <c r="B221" s="240"/>
      <c r="C221" s="363" t="s">
        <v>1259</v>
      </c>
      <c r="D221" s="363"/>
      <c r="E221" s="363"/>
      <c r="F221" s="363"/>
      <c r="G221" s="363"/>
      <c r="H221" s="363"/>
      <c r="I221" s="363"/>
      <c r="J221" s="364"/>
      <c r="K221" s="231">
        <f>SUM(K222:K226)</f>
        <v>7</v>
      </c>
      <c r="L221" s="231">
        <f>SUM(L222:L226)</f>
        <v>0</v>
      </c>
      <c r="M221" s="30">
        <f t="shared" si="7"/>
        <v>0</v>
      </c>
      <c r="N221" s="26" t="str">
        <f>IF(COUNTIF(N222:N226,"Pending…")&gt;0,"Pending…","Complete")</f>
        <v>Pending…</v>
      </c>
      <c r="O221" s="24" t="str">
        <f>IF(N221="Pending…","",IF(M221&gt;Settings!$D$7,"Excellent",IF(M221&gt;Settings!$D$6,"Good",IF(M221&gt;Settings!$D$5,"Average","Bad"))))</f>
        <v/>
      </c>
    </row>
    <row r="222" spans="1:15" ht="18.75" x14ac:dyDescent="0.25">
      <c r="A222" s="233"/>
      <c r="B222" s="234"/>
      <c r="C222" s="235"/>
      <c r="D222" s="326" t="s">
        <v>1260</v>
      </c>
      <c r="E222" s="326"/>
      <c r="F222" s="326"/>
      <c r="G222" s="326"/>
      <c r="H222" s="326"/>
      <c r="I222" s="326"/>
      <c r="J222" s="352"/>
      <c r="K222" s="18">
        <f>SUM('Quality Assessment Tool'!H631:H631)</f>
        <v>1</v>
      </c>
      <c r="L222" s="18">
        <f>SUM('Quality Assessment Tool'!I631:I631)</f>
        <v>0</v>
      </c>
      <c r="M222" s="22">
        <f t="shared" si="7"/>
        <v>0</v>
      </c>
      <c r="N222" s="23" t="str">
        <f>IF(COUNTBLANK('Quality Assessment Tool'!I631:I631)&gt;0,"Pending…","Complete")</f>
        <v>Pending…</v>
      </c>
      <c r="O222" s="24" t="str">
        <f>IF(N222="Pending…","",IF(M222&gt;Settings!$D$7,"Excellent",IF(M222&gt;Settings!$D$6,"Good",IF(M222&gt;Settings!$D$5,"Average","Bad"))))</f>
        <v/>
      </c>
    </row>
    <row r="223" spans="1:15" ht="36" customHeight="1" x14ac:dyDescent="0.25">
      <c r="A223" s="233"/>
      <c r="B223" s="234"/>
      <c r="C223" s="235"/>
      <c r="D223" s="326" t="s">
        <v>1261</v>
      </c>
      <c r="E223" s="326"/>
      <c r="F223" s="326"/>
      <c r="G223" s="326"/>
      <c r="H223" s="326"/>
      <c r="I223" s="326"/>
      <c r="J223" s="352"/>
      <c r="K223" s="18">
        <f>SUM('Quality Assessment Tool'!H633:H635)</f>
        <v>3</v>
      </c>
      <c r="L223" s="18">
        <f>SUM('Quality Assessment Tool'!I633:I635)</f>
        <v>0</v>
      </c>
      <c r="M223" s="22">
        <f t="shared" si="7"/>
        <v>0</v>
      </c>
      <c r="N223" s="23" t="str">
        <f>IF(COUNTBLANK('Quality Assessment Tool'!I633:I635)&gt;0,"Pending…","Complete")</f>
        <v>Pending…</v>
      </c>
      <c r="O223" s="24" t="str">
        <f>IF(N223="Pending…","",IF(M223&gt;Settings!$D$7,"Excellent",IF(M223&gt;Settings!$D$6,"Good",IF(M223&gt;Settings!$D$5,"Average","Bad"))))</f>
        <v/>
      </c>
    </row>
    <row r="224" spans="1:15" ht="36" customHeight="1" x14ac:dyDescent="0.25">
      <c r="A224" s="233"/>
      <c r="B224" s="234"/>
      <c r="C224" s="235"/>
      <c r="D224" s="326" t="s">
        <v>1262</v>
      </c>
      <c r="E224" s="326"/>
      <c r="F224" s="326"/>
      <c r="G224" s="326"/>
      <c r="H224" s="326"/>
      <c r="I224" s="326"/>
      <c r="J224" s="352"/>
      <c r="K224" s="18">
        <f>SUM('Quality Assessment Tool'!H637:H637)</f>
        <v>1</v>
      </c>
      <c r="L224" s="18">
        <f>SUM('Quality Assessment Tool'!I637:I637)</f>
        <v>0</v>
      </c>
      <c r="M224" s="22">
        <f t="shared" si="7"/>
        <v>0</v>
      </c>
      <c r="N224" s="23" t="str">
        <f>IF(COUNTBLANK('Quality Assessment Tool'!I637:I637)&gt;0,"Pending…","Complete")</f>
        <v>Pending…</v>
      </c>
      <c r="O224" s="24" t="str">
        <f>IF(N224="Pending…","",IF(M224&gt;Settings!$D$7,"Excellent",IF(M224&gt;Settings!$D$6,"Good",IF(M224&gt;Settings!$D$5,"Average","Bad"))))</f>
        <v/>
      </c>
    </row>
    <row r="225" spans="1:15" ht="36" customHeight="1" x14ac:dyDescent="0.25">
      <c r="A225" s="233"/>
      <c r="B225" s="234"/>
      <c r="C225" s="235"/>
      <c r="D225" s="326" t="s">
        <v>1263</v>
      </c>
      <c r="E225" s="326"/>
      <c r="F225" s="326"/>
      <c r="G225" s="326"/>
      <c r="H225" s="326"/>
      <c r="I225" s="326"/>
      <c r="J225" s="352"/>
      <c r="K225" s="18">
        <f>SUM('Quality Assessment Tool'!H639:H639)</f>
        <v>1</v>
      </c>
      <c r="L225" s="18">
        <f>SUM('Quality Assessment Tool'!I639:I639)</f>
        <v>0</v>
      </c>
      <c r="M225" s="22">
        <f t="shared" si="7"/>
        <v>0</v>
      </c>
      <c r="N225" s="23" t="str">
        <f>IF(COUNTBLANK('Quality Assessment Tool'!I639:I639)&gt;0,"Pending…","Complete")</f>
        <v>Pending…</v>
      </c>
      <c r="O225" s="24" t="str">
        <f>IF(N225="Pending…","",IF(M225&gt;Settings!$D$7,"Excellent",IF(M225&gt;Settings!$D$6,"Good",IF(M225&gt;Settings!$D$5,"Average","Bad"))))</f>
        <v/>
      </c>
    </row>
    <row r="226" spans="1:15" ht="36" customHeight="1" x14ac:dyDescent="0.25">
      <c r="A226" s="233"/>
      <c r="B226" s="234"/>
      <c r="C226" s="235"/>
      <c r="D226" s="326" t="s">
        <v>1278</v>
      </c>
      <c r="E226" s="326"/>
      <c r="F226" s="326"/>
      <c r="G226" s="326"/>
      <c r="H226" s="326"/>
      <c r="I226" s="326"/>
      <c r="J226" s="352"/>
      <c r="K226" s="18">
        <f>SUM('Quality Assessment Tool'!H641:H641)</f>
        <v>1</v>
      </c>
      <c r="L226" s="18">
        <f>SUM('Quality Assessment Tool'!I641:I641)</f>
        <v>0</v>
      </c>
      <c r="M226" s="22">
        <f t="shared" si="7"/>
        <v>0</v>
      </c>
      <c r="N226" s="23" t="str">
        <f>IF(COUNTBLANK('Quality Assessment Tool'!I641:I641)&gt;0,"Pending…","Complete")</f>
        <v>Pending…</v>
      </c>
      <c r="O226" s="24" t="str">
        <f>IF(N226="Pending…","",IF(M226&gt;Settings!$D$7,"Excellent",IF(M226&gt;Settings!$D$6,"Good",IF(M226&gt;Settings!$D$5,"Average","Bad"))))</f>
        <v/>
      </c>
    </row>
    <row r="227" spans="1:15" ht="36" customHeight="1" x14ac:dyDescent="0.25">
      <c r="A227" s="230"/>
      <c r="B227" s="240"/>
      <c r="C227" s="363" t="s">
        <v>1264</v>
      </c>
      <c r="D227" s="363"/>
      <c r="E227" s="363"/>
      <c r="F227" s="363"/>
      <c r="G227" s="363"/>
      <c r="H227" s="363"/>
      <c r="I227" s="363"/>
      <c r="J227" s="364"/>
      <c r="K227" s="231">
        <f>SUM(K228:K230)</f>
        <v>3</v>
      </c>
      <c r="L227" s="231">
        <f>SUM(L228:L230)</f>
        <v>0</v>
      </c>
      <c r="M227" s="30">
        <f t="shared" si="7"/>
        <v>0</v>
      </c>
      <c r="N227" s="26" t="str">
        <f>IF(COUNTIF(N228:N230,"Pending…")&gt;0,"Pending…","Complete")</f>
        <v>Pending…</v>
      </c>
      <c r="O227" s="24" t="str">
        <f>IF(N227="Pending…","",IF(M227&gt;Settings!$D$7,"Excellent",IF(M227&gt;Settings!$D$6,"Good",IF(M227&gt;Settings!$D$5,"Average","Bad"))))</f>
        <v/>
      </c>
    </row>
    <row r="228" spans="1:15" ht="36" customHeight="1" x14ac:dyDescent="0.25">
      <c r="A228" s="233"/>
      <c r="B228" s="234"/>
      <c r="C228" s="235"/>
      <c r="D228" s="326" t="s">
        <v>1265</v>
      </c>
      <c r="E228" s="326"/>
      <c r="F228" s="326"/>
      <c r="G228" s="326"/>
      <c r="H228" s="326"/>
      <c r="I228" s="326"/>
      <c r="J228" s="352"/>
      <c r="K228" s="18">
        <f>SUM('Quality Assessment Tool'!H644:H644)</f>
        <v>1</v>
      </c>
      <c r="L228" s="18">
        <f>SUM('Quality Assessment Tool'!I644:I644)</f>
        <v>0</v>
      </c>
      <c r="M228" s="22">
        <f t="shared" si="7"/>
        <v>0</v>
      </c>
      <c r="N228" s="23" t="str">
        <f>IF(COUNTBLANK('Quality Assessment Tool'!I644:I644)&gt;0,"Pending…","Complete")</f>
        <v>Pending…</v>
      </c>
      <c r="O228" s="24" t="str">
        <f>IF(N228="Pending…","",IF(M228&gt;Settings!$D$7,"Excellent",IF(M228&gt;Settings!$D$6,"Good",IF(M228&gt;Settings!$D$5,"Average","Bad"))))</f>
        <v/>
      </c>
    </row>
    <row r="229" spans="1:15" ht="36" customHeight="1" x14ac:dyDescent="0.25">
      <c r="A229" s="233"/>
      <c r="B229" s="234"/>
      <c r="C229" s="235"/>
      <c r="D229" s="326" t="s">
        <v>1266</v>
      </c>
      <c r="E229" s="326"/>
      <c r="F229" s="326"/>
      <c r="G229" s="326"/>
      <c r="H229" s="326"/>
      <c r="I229" s="326"/>
      <c r="J229" s="352"/>
      <c r="K229" s="18">
        <f>SUM('Quality Assessment Tool'!H646:H646)</f>
        <v>1</v>
      </c>
      <c r="L229" s="18">
        <f>SUM('Quality Assessment Tool'!I646:I646)</f>
        <v>0</v>
      </c>
      <c r="M229" s="22">
        <f t="shared" si="7"/>
        <v>0</v>
      </c>
      <c r="N229" s="23" t="str">
        <f>IF(COUNTBLANK('Quality Assessment Tool'!I646:I646)&gt;0,"Pending…","Complete")</f>
        <v>Pending…</v>
      </c>
      <c r="O229" s="24" t="str">
        <f>IF(N229="Pending…","",IF(M229&gt;Settings!$D$7,"Excellent",IF(M229&gt;Settings!$D$6,"Good",IF(M229&gt;Settings!$D$5,"Average","Bad"))))</f>
        <v/>
      </c>
    </row>
    <row r="230" spans="1:15" ht="18.75" x14ac:dyDescent="0.25">
      <c r="A230" s="233"/>
      <c r="B230" s="234"/>
      <c r="C230" s="235"/>
      <c r="D230" s="326" t="s">
        <v>1267</v>
      </c>
      <c r="E230" s="326"/>
      <c r="F230" s="326"/>
      <c r="G230" s="326"/>
      <c r="H230" s="326"/>
      <c r="I230" s="326"/>
      <c r="J230" s="352"/>
      <c r="K230" s="18">
        <f>SUM('Quality Assessment Tool'!H648:H648)</f>
        <v>1</v>
      </c>
      <c r="L230" s="18">
        <f>SUM('Quality Assessment Tool'!I648:I648)</f>
        <v>0</v>
      </c>
      <c r="M230" s="22">
        <f t="shared" si="7"/>
        <v>0</v>
      </c>
      <c r="N230" s="23" t="str">
        <f>IF(COUNTBLANK('Quality Assessment Tool'!I648:I648)&gt;0,"Pending…","Complete")</f>
        <v>Pending…</v>
      </c>
      <c r="O230" s="24" t="str">
        <f>IF(N230="Pending…","",IF(M230&gt;Settings!$D$7,"Excellent",IF(M230&gt;Settings!$D$6,"Good",IF(M230&gt;Settings!$D$5,"Average","Bad"))))</f>
        <v/>
      </c>
    </row>
    <row r="231" spans="1:15" ht="36" customHeight="1" x14ac:dyDescent="0.25">
      <c r="A231" s="230"/>
      <c r="B231" s="240"/>
      <c r="C231" s="363" t="s">
        <v>1268</v>
      </c>
      <c r="D231" s="363"/>
      <c r="E231" s="363"/>
      <c r="F231" s="363"/>
      <c r="G231" s="363"/>
      <c r="H231" s="363"/>
      <c r="I231" s="363"/>
      <c r="J231" s="364"/>
      <c r="K231" s="231">
        <f>SUM(K232:K233)</f>
        <v>4</v>
      </c>
      <c r="L231" s="231">
        <f>SUM(L232:L233)</f>
        <v>0</v>
      </c>
      <c r="M231" s="30">
        <f t="shared" si="7"/>
        <v>0</v>
      </c>
      <c r="N231" s="26" t="str">
        <f>IF(COUNTIF(N232:N233,"Pending…")&gt;0,"Pending…","Complete")</f>
        <v>Pending…</v>
      </c>
      <c r="O231" s="24" t="str">
        <f>IF(N231="Pending…","",IF(M231&gt;Settings!$D$7,"Excellent",IF(M231&gt;Settings!$D$6,"Good",IF(M231&gt;Settings!$D$5,"Average","Bad"))))</f>
        <v/>
      </c>
    </row>
    <row r="232" spans="1:15" ht="18.75" x14ac:dyDescent="0.25">
      <c r="A232" s="233"/>
      <c r="B232" s="234"/>
      <c r="C232" s="235"/>
      <c r="D232" s="326" t="s">
        <v>1269</v>
      </c>
      <c r="E232" s="326"/>
      <c r="F232" s="326"/>
      <c r="G232" s="326"/>
      <c r="H232" s="326"/>
      <c r="I232" s="326"/>
      <c r="J232" s="352"/>
      <c r="K232" s="18">
        <f>SUM('Quality Assessment Tool'!H651:H653)</f>
        <v>3</v>
      </c>
      <c r="L232" s="18">
        <f>SUM('Quality Assessment Tool'!I651:I653)</f>
        <v>0</v>
      </c>
      <c r="M232" s="22">
        <f t="shared" si="7"/>
        <v>0</v>
      </c>
      <c r="N232" s="23" t="str">
        <f>IF(COUNTBLANK('Quality Assessment Tool'!I651:I653)&gt;0,"Pending…","Complete")</f>
        <v>Pending…</v>
      </c>
      <c r="O232" s="24" t="str">
        <f>IF(N232="Pending…","",IF(M232&gt;Settings!$D$7,"Excellent",IF(M232&gt;Settings!$D$6,"Good",IF(M232&gt;Settings!$D$5,"Average","Bad"))))</f>
        <v/>
      </c>
    </row>
    <row r="233" spans="1:15" ht="18.75" x14ac:dyDescent="0.25">
      <c r="A233" s="233"/>
      <c r="B233" s="234"/>
      <c r="C233" s="235"/>
      <c r="D233" s="326" t="s">
        <v>1270</v>
      </c>
      <c r="E233" s="326"/>
      <c r="F233" s="326"/>
      <c r="G233" s="326"/>
      <c r="H233" s="326"/>
      <c r="I233" s="326"/>
      <c r="J233" s="352"/>
      <c r="K233" s="18">
        <f>SUM('Quality Assessment Tool'!H655:H655)</f>
        <v>1</v>
      </c>
      <c r="L233" s="18">
        <f>SUM('Quality Assessment Tool'!I655:I655)</f>
        <v>0</v>
      </c>
      <c r="M233" s="22">
        <f t="shared" si="7"/>
        <v>0</v>
      </c>
      <c r="N233" s="23" t="str">
        <f>IF(COUNTBLANK('Quality Assessment Tool'!I655:I655)&gt;0,"Pending…","Complete")</f>
        <v>Pending…</v>
      </c>
      <c r="O233" s="24" t="str">
        <f>IF(N233="Pending…","",IF(M233&gt;Settings!$D$7,"Excellent",IF(M233&gt;Settings!$D$6,"Good",IF(M233&gt;Settings!$D$5,"Average","Bad"))))</f>
        <v/>
      </c>
    </row>
    <row r="235" spans="1:15" ht="23.25" x14ac:dyDescent="0.25">
      <c r="A235" s="238"/>
      <c r="B235" s="374" t="s">
        <v>1140</v>
      </c>
      <c r="C235" s="375"/>
      <c r="D235" s="375"/>
      <c r="E235" s="375"/>
      <c r="F235" s="375"/>
      <c r="G235" s="375"/>
      <c r="H235" s="375"/>
      <c r="I235" s="375"/>
      <c r="J235" s="376"/>
      <c r="K235" s="239">
        <f>SUM(K236,K238,K240,K242)</f>
        <v>117</v>
      </c>
      <c r="L235" s="239">
        <f>SUM(L236,L238,L240,L242)</f>
        <v>0</v>
      </c>
      <c r="M235" s="28">
        <f t="shared" ref="M235:M243" si="8">L235/K235</f>
        <v>0</v>
      </c>
      <c r="N235" s="27" t="str">
        <f>IF(COUNTIF(N236:N243,"Pending…")&gt;0,"Pending…","Complete")</f>
        <v>Pending…</v>
      </c>
      <c r="O235" s="24" t="str">
        <f>IF(N235="Pending…","",IF(M235&gt;Settings!$D$7,"Excellent",IF(M235&gt;Settings!$D$6,"Good",IF(M235&gt;Settings!$D$5,"Average","Bad"))))</f>
        <v/>
      </c>
    </row>
    <row r="236" spans="1:15" ht="36" customHeight="1" x14ac:dyDescent="0.25">
      <c r="A236" s="230"/>
      <c r="B236" s="240"/>
      <c r="C236" s="363" t="s">
        <v>1271</v>
      </c>
      <c r="D236" s="363"/>
      <c r="E236" s="363"/>
      <c r="F236" s="363"/>
      <c r="G236" s="363"/>
      <c r="H236" s="363"/>
      <c r="I236" s="363"/>
      <c r="J236" s="364"/>
      <c r="K236" s="231">
        <f>SUM(K237:K237)</f>
        <v>3</v>
      </c>
      <c r="L236" s="231">
        <f>SUM(L237:L237)</f>
        <v>0</v>
      </c>
      <c r="M236" s="30">
        <f t="shared" si="8"/>
        <v>0</v>
      </c>
      <c r="N236" s="26" t="str">
        <f>IF(COUNTIF(N237:N237,"Pending…")&gt;0,"Pending…","Complete")</f>
        <v>Pending…</v>
      </c>
      <c r="O236" s="24" t="str">
        <f>IF(N236="Pending…","",IF(M236&gt;Settings!$D$7,"Excellent",IF(M236&gt;Settings!$D$6,"Good",IF(M236&gt;Settings!$D$5,"Average","Bad"))))</f>
        <v/>
      </c>
    </row>
    <row r="237" spans="1:15" ht="18.75" x14ac:dyDescent="0.25">
      <c r="A237" s="233"/>
      <c r="B237" s="234"/>
      <c r="C237" s="235"/>
      <c r="D237" s="326" t="s">
        <v>1142</v>
      </c>
      <c r="E237" s="326"/>
      <c r="F237" s="326"/>
      <c r="G237" s="326"/>
      <c r="H237" s="326"/>
      <c r="I237" s="326"/>
      <c r="J237" s="352"/>
      <c r="K237" s="18">
        <f>SUM('Quality Assessment Tool'!H660:H662)</f>
        <v>3</v>
      </c>
      <c r="L237" s="18">
        <f>SUM('Quality Assessment Tool'!I660:I662)</f>
        <v>0</v>
      </c>
      <c r="M237" s="22">
        <f t="shared" si="8"/>
        <v>0</v>
      </c>
      <c r="N237" s="23" t="str">
        <f>IF(COUNTBLANK('Quality Assessment Tool'!I660:I662)&gt;0,"Pending…","Complete")</f>
        <v>Pending…</v>
      </c>
      <c r="O237" s="24" t="str">
        <f>IF(N237="Pending…","",IF(M237&gt;Settings!$D$7,"Excellent",IF(M237&gt;Settings!$D$6,"Good",IF(M237&gt;Settings!$D$5,"Average","Bad"))))</f>
        <v/>
      </c>
    </row>
    <row r="238" spans="1:15" ht="36" customHeight="1" x14ac:dyDescent="0.25">
      <c r="A238" s="230"/>
      <c r="B238" s="240"/>
      <c r="C238" s="363" t="s">
        <v>1272</v>
      </c>
      <c r="D238" s="363"/>
      <c r="E238" s="363"/>
      <c r="F238" s="363"/>
      <c r="G238" s="363"/>
      <c r="H238" s="363"/>
      <c r="I238" s="363"/>
      <c r="J238" s="364"/>
      <c r="K238" s="231">
        <f>SUM(K239)</f>
        <v>6</v>
      </c>
      <c r="L238" s="231">
        <f>SUM(L239)</f>
        <v>0</v>
      </c>
      <c r="M238" s="30">
        <f t="shared" si="8"/>
        <v>0</v>
      </c>
      <c r="N238" s="26" t="str">
        <f>IF(COUNTIF(N239:N239,"Pending…")&gt;0,"Pending…","Complete")</f>
        <v>Pending…</v>
      </c>
      <c r="O238" s="24" t="str">
        <f>IF(N238="Pending…","",IF(M238&gt;Settings!$D$7,"Excellent",IF(M238&gt;Settings!$D$6,"Good",IF(M238&gt;Settings!$D$5,"Average","Bad"))))</f>
        <v/>
      </c>
    </row>
    <row r="239" spans="1:15" ht="18.75" x14ac:dyDescent="0.25">
      <c r="A239" s="233"/>
      <c r="B239" s="234"/>
      <c r="C239" s="235"/>
      <c r="D239" s="326" t="s">
        <v>1273</v>
      </c>
      <c r="E239" s="326"/>
      <c r="F239" s="326"/>
      <c r="G239" s="326"/>
      <c r="H239" s="326"/>
      <c r="I239" s="326"/>
      <c r="J239" s="352"/>
      <c r="K239" s="18">
        <f>SUM('Quality Assessment Tool'!H665:H670)</f>
        <v>6</v>
      </c>
      <c r="L239" s="18">
        <f>SUM('Quality Assessment Tool'!I665:I670)</f>
        <v>0</v>
      </c>
      <c r="M239" s="22">
        <f t="shared" si="8"/>
        <v>0</v>
      </c>
      <c r="N239" s="23" t="str">
        <f>IF(COUNTBLANK('Quality Assessment Tool'!I665:I670)&gt;0,"Pending…","Complete")</f>
        <v>Pending…</v>
      </c>
      <c r="O239" s="24" t="str">
        <f>IF(N239="Pending…","",IF(M239&gt;Settings!$D$7,"Excellent",IF(M239&gt;Settings!$D$6,"Good",IF(M239&gt;Settings!$D$5,"Average","Bad"))))</f>
        <v/>
      </c>
    </row>
    <row r="240" spans="1:15" ht="36" customHeight="1" x14ac:dyDescent="0.25">
      <c r="A240" s="230"/>
      <c r="B240" s="240"/>
      <c r="C240" s="363" t="s">
        <v>1274</v>
      </c>
      <c r="D240" s="363"/>
      <c r="E240" s="363"/>
      <c r="F240" s="363"/>
      <c r="G240" s="363"/>
      <c r="H240" s="363"/>
      <c r="I240" s="363"/>
      <c r="J240" s="364"/>
      <c r="K240" s="231">
        <f>SUM(K241)</f>
        <v>98</v>
      </c>
      <c r="L240" s="231">
        <f>SUM(L241)</f>
        <v>0</v>
      </c>
      <c r="M240" s="30">
        <f t="shared" si="8"/>
        <v>0</v>
      </c>
      <c r="N240" s="26" t="str">
        <f>IF(COUNTIF(N241:N241,"Pending…")&gt;0,"Pending…","Complete")</f>
        <v>Pending…</v>
      </c>
      <c r="O240" s="24" t="str">
        <f>IF(N240="Pending…","",IF(M240&gt;Settings!$D$7,"Excellent",IF(M240&gt;Settings!$D$6,"Good",IF(M240&gt;Settings!$D$5,"Average","Bad"))))</f>
        <v/>
      </c>
    </row>
    <row r="241" spans="1:15" ht="36" customHeight="1" x14ac:dyDescent="0.25">
      <c r="A241" s="233"/>
      <c r="B241" s="234"/>
      <c r="C241" s="235"/>
      <c r="D241" s="326" t="s">
        <v>1275</v>
      </c>
      <c r="E241" s="326"/>
      <c r="F241" s="326"/>
      <c r="G241" s="326"/>
      <c r="H241" s="326"/>
      <c r="I241" s="326"/>
      <c r="J241" s="352"/>
      <c r="K241" s="18">
        <f>SUM('Quality Assessment Tool'!H673:H685)</f>
        <v>98</v>
      </c>
      <c r="L241" s="18">
        <f>SUM('Quality Assessment Tool'!I673:I685)</f>
        <v>0</v>
      </c>
      <c r="M241" s="22">
        <f t="shared" si="8"/>
        <v>0</v>
      </c>
      <c r="N241" s="23" t="str">
        <f>IF(COUNTBLANK('Quality Assessment Tool'!I673:I685)&gt;0,"Pending…","Complete")</f>
        <v>Pending…</v>
      </c>
      <c r="O241" s="24" t="str">
        <f>IF(N241="Pending…","",IF(M241&gt;Settings!$D$7,"Excellent",IF(M241&gt;Settings!$D$6,"Good",IF(M241&gt;Settings!$D$5,"Average","Bad"))))</f>
        <v/>
      </c>
    </row>
    <row r="242" spans="1:15" ht="36" customHeight="1" x14ac:dyDescent="0.25">
      <c r="A242" s="230"/>
      <c r="B242" s="240"/>
      <c r="C242" s="363" t="s">
        <v>1276</v>
      </c>
      <c r="D242" s="363"/>
      <c r="E242" s="363"/>
      <c r="F242" s="363"/>
      <c r="G242" s="363"/>
      <c r="H242" s="363"/>
      <c r="I242" s="363"/>
      <c r="J242" s="364"/>
      <c r="K242" s="231">
        <f>SUM(K243)</f>
        <v>10</v>
      </c>
      <c r="L242" s="231">
        <f>SUM(L243)</f>
        <v>0</v>
      </c>
      <c r="M242" s="30">
        <f t="shared" si="8"/>
        <v>0</v>
      </c>
      <c r="N242" s="26" t="str">
        <f>IF(COUNTIF(N243:N243,"Pending…")&gt;0,"Pending…","Complete")</f>
        <v>Pending…</v>
      </c>
      <c r="O242" s="24" t="str">
        <f>IF(N242="Pending…","",IF(M242&gt;Settings!$D$7,"Excellent",IF(M242&gt;Settings!$D$6,"Good",IF(M242&gt;Settings!$D$5,"Average","Bad"))))</f>
        <v/>
      </c>
    </row>
    <row r="243" spans="1:15" ht="18.75" x14ac:dyDescent="0.25">
      <c r="A243" s="233"/>
      <c r="B243" s="234"/>
      <c r="C243" s="235"/>
      <c r="D243" s="326" t="s">
        <v>1277</v>
      </c>
      <c r="E243" s="326"/>
      <c r="F243" s="326"/>
      <c r="G243" s="326"/>
      <c r="H243" s="326"/>
      <c r="I243" s="326"/>
      <c r="J243" s="352"/>
      <c r="K243" s="18">
        <f>SUM('Quality Assessment Tool'!H688:H689)</f>
        <v>10</v>
      </c>
      <c r="L243" s="18">
        <f>SUM('Quality Assessment Tool'!I688:I689)</f>
        <v>0</v>
      </c>
      <c r="M243" s="22">
        <f t="shared" si="8"/>
        <v>0</v>
      </c>
      <c r="N243" s="23" t="str">
        <f>IF(COUNTBLANK('Quality Assessment Tool'!I688:I689)&gt;0,"Pending…","Complete")</f>
        <v>Pending…</v>
      </c>
      <c r="O243" s="24" t="str">
        <f>IF(N243="Pending…","",IF(M243&gt;Settings!$D$7,"Excellent",IF(M243&gt;Settings!$D$6,"Good",IF(M243&gt;Settings!$D$5,"Average","Bad"))))</f>
        <v/>
      </c>
    </row>
  </sheetData>
  <sheetProtection algorithmName="SHA-512" hashValue="2IBoe6cA9M4DyyrbCyauJtftPjXBAP50sjyHHevHtTVfOULI5sxUP3K96tFu4GaK3z+/c3GwY31WSTM1MJpS9g==" saltValue="qU1pkkBt9KO0LqhZoP/+zg==" spinCount="100000" sheet="1" formatCells="0" formatColumns="0" formatRows="0" insertColumns="0" insertRows="0" insertHyperlinks="0" deleteColumns="0" deleteRows="0" sort="0" autoFilter="0" pivotTables="0"/>
  <mergeCells count="234">
    <mergeCell ref="C238:J238"/>
    <mergeCell ref="D239:J239"/>
    <mergeCell ref="C240:J240"/>
    <mergeCell ref="D241:J241"/>
    <mergeCell ref="C242:J242"/>
    <mergeCell ref="D243:J243"/>
    <mergeCell ref="B235:J235"/>
    <mergeCell ref="C236:J236"/>
    <mergeCell ref="D237:J237"/>
    <mergeCell ref="D230:J230"/>
    <mergeCell ref="C231:J231"/>
    <mergeCell ref="D232:J232"/>
    <mergeCell ref="D233:J233"/>
    <mergeCell ref="C227:J227"/>
    <mergeCell ref="D211:J211"/>
    <mergeCell ref="C212:J212"/>
    <mergeCell ref="D213:J213"/>
    <mergeCell ref="D214:J214"/>
    <mergeCell ref="D215:J215"/>
    <mergeCell ref="D216:J216"/>
    <mergeCell ref="C217:J217"/>
    <mergeCell ref="D218:J218"/>
    <mergeCell ref="D219:J219"/>
    <mergeCell ref="D220:J220"/>
    <mergeCell ref="C221:J221"/>
    <mergeCell ref="D222:J222"/>
    <mergeCell ref="D223:J223"/>
    <mergeCell ref="D224:J224"/>
    <mergeCell ref="D225:J225"/>
    <mergeCell ref="D226:J226"/>
    <mergeCell ref="D228:J228"/>
    <mergeCell ref="D229:J229"/>
    <mergeCell ref="D208:J208"/>
    <mergeCell ref="C209:J209"/>
    <mergeCell ref="D210:J210"/>
    <mergeCell ref="C192:J192"/>
    <mergeCell ref="D193:J193"/>
    <mergeCell ref="D194:J194"/>
    <mergeCell ref="D195:J195"/>
    <mergeCell ref="D196:J196"/>
    <mergeCell ref="D197:J197"/>
    <mergeCell ref="C198:J198"/>
    <mergeCell ref="D201:J201"/>
    <mergeCell ref="D202:J202"/>
    <mergeCell ref="B204:J204"/>
    <mergeCell ref="C205:J205"/>
    <mergeCell ref="D206:J206"/>
    <mergeCell ref="C207:J207"/>
    <mergeCell ref="D199:J199"/>
    <mergeCell ref="D200:J200"/>
    <mergeCell ref="C168:J168"/>
    <mergeCell ref="D169:J169"/>
    <mergeCell ref="D170:J170"/>
    <mergeCell ref="D171:J171"/>
    <mergeCell ref="D172:J172"/>
    <mergeCell ref="D191:J191"/>
    <mergeCell ref="B175:J175"/>
    <mergeCell ref="C176:J176"/>
    <mergeCell ref="D177:J177"/>
    <mergeCell ref="D178:J178"/>
    <mergeCell ref="D179:J179"/>
    <mergeCell ref="D180:J180"/>
    <mergeCell ref="D181:J181"/>
    <mergeCell ref="C182:J182"/>
    <mergeCell ref="D183:J183"/>
    <mergeCell ref="D184:J184"/>
    <mergeCell ref="D185:J185"/>
    <mergeCell ref="C186:J186"/>
    <mergeCell ref="D187:J187"/>
    <mergeCell ref="D188:J188"/>
    <mergeCell ref="C189:J189"/>
    <mergeCell ref="D190:J190"/>
    <mergeCell ref="D173:J173"/>
    <mergeCell ref="D163:J163"/>
    <mergeCell ref="C164:J164"/>
    <mergeCell ref="D165:J165"/>
    <mergeCell ref="D166:J166"/>
    <mergeCell ref="D167:J167"/>
    <mergeCell ref="D158:J158"/>
    <mergeCell ref="D159:J159"/>
    <mergeCell ref="C160:J160"/>
    <mergeCell ref="D161:J161"/>
    <mergeCell ref="D162:J162"/>
    <mergeCell ref="C153:J153"/>
    <mergeCell ref="D154:J154"/>
    <mergeCell ref="D155:J155"/>
    <mergeCell ref="D156:J156"/>
    <mergeCell ref="C157:J157"/>
    <mergeCell ref="D148:J148"/>
    <mergeCell ref="D149:J149"/>
    <mergeCell ref="D150:J150"/>
    <mergeCell ref="C151:J151"/>
    <mergeCell ref="D152:J152"/>
    <mergeCell ref="D143:J143"/>
    <mergeCell ref="D144:J144"/>
    <mergeCell ref="D145:J145"/>
    <mergeCell ref="C146:J146"/>
    <mergeCell ref="D147:J147"/>
    <mergeCell ref="C138:J138"/>
    <mergeCell ref="D139:J139"/>
    <mergeCell ref="D140:J140"/>
    <mergeCell ref="D141:J141"/>
    <mergeCell ref="D142:J142"/>
    <mergeCell ref="C133:J133"/>
    <mergeCell ref="D134:J134"/>
    <mergeCell ref="D135:J135"/>
    <mergeCell ref="D136:J136"/>
    <mergeCell ref="D137:J137"/>
    <mergeCell ref="D128:J128"/>
    <mergeCell ref="D129:J129"/>
    <mergeCell ref="C130:J130"/>
    <mergeCell ref="D131:J131"/>
    <mergeCell ref="D132:J132"/>
    <mergeCell ref="D123:J123"/>
    <mergeCell ref="D124:J124"/>
    <mergeCell ref="D125:J125"/>
    <mergeCell ref="D126:J126"/>
    <mergeCell ref="C127:J127"/>
    <mergeCell ref="D118:J118"/>
    <mergeCell ref="D119:J119"/>
    <mergeCell ref="D120:J120"/>
    <mergeCell ref="D121:J121"/>
    <mergeCell ref="C122:J122"/>
    <mergeCell ref="D113:J113"/>
    <mergeCell ref="C114:J114"/>
    <mergeCell ref="D115:J115"/>
    <mergeCell ref="D116:J116"/>
    <mergeCell ref="C117:J117"/>
    <mergeCell ref="D107:J107"/>
    <mergeCell ref="B109:J109"/>
    <mergeCell ref="C110:J110"/>
    <mergeCell ref="D111:J111"/>
    <mergeCell ref="D112:J112"/>
    <mergeCell ref="C102:J102"/>
    <mergeCell ref="D103:J103"/>
    <mergeCell ref="D104:J104"/>
    <mergeCell ref="D105:J105"/>
    <mergeCell ref="C106:J106"/>
    <mergeCell ref="D97:J97"/>
    <mergeCell ref="C98:J98"/>
    <mergeCell ref="D99:J99"/>
    <mergeCell ref="D100:J100"/>
    <mergeCell ref="D101:J101"/>
    <mergeCell ref="D92:J92"/>
    <mergeCell ref="D93:J93"/>
    <mergeCell ref="D94:J94"/>
    <mergeCell ref="C95:J95"/>
    <mergeCell ref="D96:J96"/>
    <mergeCell ref="D87:J87"/>
    <mergeCell ref="D88:J88"/>
    <mergeCell ref="D89:J89"/>
    <mergeCell ref="D90:J90"/>
    <mergeCell ref="C91:J91"/>
    <mergeCell ref="D82:J82"/>
    <mergeCell ref="D83:J83"/>
    <mergeCell ref="D84:J84"/>
    <mergeCell ref="C85:J85"/>
    <mergeCell ref="D86:J86"/>
    <mergeCell ref="D77:J77"/>
    <mergeCell ref="D78:J78"/>
    <mergeCell ref="C79:J79"/>
    <mergeCell ref="D80:J80"/>
    <mergeCell ref="D81:J81"/>
    <mergeCell ref="C72:J72"/>
    <mergeCell ref="D73:J73"/>
    <mergeCell ref="D74:J74"/>
    <mergeCell ref="D75:J75"/>
    <mergeCell ref="D76:J76"/>
    <mergeCell ref="D46:J46"/>
    <mergeCell ref="D47:J47"/>
    <mergeCell ref="D48:J48"/>
    <mergeCell ref="C49:J49"/>
    <mergeCell ref="D50:J50"/>
    <mergeCell ref="D51:J51"/>
    <mergeCell ref="D52:J52"/>
    <mergeCell ref="D53:J53"/>
    <mergeCell ref="D54:J54"/>
    <mergeCell ref="D55:J55"/>
    <mergeCell ref="C56:J56"/>
    <mergeCell ref="D63:J63"/>
    <mergeCell ref="D70:J70"/>
    <mergeCell ref="D71:J71"/>
    <mergeCell ref="D64:J64"/>
    <mergeCell ref="D65:J65"/>
    <mergeCell ref="B67:J67"/>
    <mergeCell ref="C68:J68"/>
    <mergeCell ref="D69:J69"/>
    <mergeCell ref="D44:J44"/>
    <mergeCell ref="C45:J45"/>
    <mergeCell ref="D21:J21"/>
    <mergeCell ref="C28:J28"/>
    <mergeCell ref="D29:J29"/>
    <mergeCell ref="D30:J30"/>
    <mergeCell ref="D37:J37"/>
    <mergeCell ref="D26:J26"/>
    <mergeCell ref="D27:J27"/>
    <mergeCell ref="D38:J38"/>
    <mergeCell ref="D39:J39"/>
    <mergeCell ref="D40:J40"/>
    <mergeCell ref="B32:J32"/>
    <mergeCell ref="C33:J33"/>
    <mergeCell ref="D18:J18"/>
    <mergeCell ref="D19:J19"/>
    <mergeCell ref="D20:J20"/>
    <mergeCell ref="D34:J34"/>
    <mergeCell ref="D35:J35"/>
    <mergeCell ref="D36:J36"/>
    <mergeCell ref="C41:J41"/>
    <mergeCell ref="D42:J42"/>
    <mergeCell ref="D43:J43"/>
    <mergeCell ref="D57:J57"/>
    <mergeCell ref="D58:J58"/>
    <mergeCell ref="D59:J59"/>
    <mergeCell ref="C60:J60"/>
    <mergeCell ref="D61:J61"/>
    <mergeCell ref="D62:J62"/>
    <mergeCell ref="B2:O2"/>
    <mergeCell ref="B3:O3"/>
    <mergeCell ref="C22:J22"/>
    <mergeCell ref="D23:J23"/>
    <mergeCell ref="C24:J24"/>
    <mergeCell ref="D25:J25"/>
    <mergeCell ref="B5:J5"/>
    <mergeCell ref="C10:J10"/>
    <mergeCell ref="D11:J11"/>
    <mergeCell ref="C12:J12"/>
    <mergeCell ref="D13:J13"/>
    <mergeCell ref="B15:J15"/>
    <mergeCell ref="B6:J6"/>
    <mergeCell ref="C7:J7"/>
    <mergeCell ref="D8:J8"/>
    <mergeCell ref="D9:J9"/>
    <mergeCell ref="C16:J16"/>
    <mergeCell ref="D17:J17"/>
  </mergeCells>
  <conditionalFormatting sqref="O204:O233 O235:O243">
    <cfRule type="containsText" dxfId="287" priority="952" operator="containsText" text="Bad">
      <formula>NOT(ISERROR(SEARCH("Bad",O204)))</formula>
    </cfRule>
  </conditionalFormatting>
  <conditionalFormatting sqref="O204:O233 O235:O243">
    <cfRule type="containsText" dxfId="286" priority="919" operator="containsText" text="Average">
      <formula>NOT(ISERROR(SEARCH("Average",O204)))</formula>
    </cfRule>
  </conditionalFormatting>
  <conditionalFormatting sqref="N6">
    <cfRule type="containsText" dxfId="285" priority="911" operator="containsText" text="Pending…">
      <formula>NOT(ISERROR(SEARCH("Pending…",N6)))</formula>
    </cfRule>
    <cfRule type="containsText" dxfId="284" priority="912" operator="containsText" text="Complete">
      <formula>NOT(ISERROR(SEARCH("Complete",N6)))</formula>
    </cfRule>
  </conditionalFormatting>
  <conditionalFormatting sqref="O204:O233 O235:O243">
    <cfRule type="containsText" dxfId="283" priority="897" operator="containsText" text="Excellent">
      <formula>NOT(ISERROR(SEARCH("Excellent",O204)))</formula>
    </cfRule>
    <cfRule type="containsText" dxfId="282" priority="898" operator="containsText" text="Good">
      <formula>NOT(ISERROR(SEARCH("Good",O204)))</formula>
    </cfRule>
  </conditionalFormatting>
  <conditionalFormatting sqref="O15:O30">
    <cfRule type="containsText" dxfId="281" priority="890" operator="containsText" text="Bad">
      <formula>NOT(ISERROR(SEARCH("Bad",O15)))</formula>
    </cfRule>
  </conditionalFormatting>
  <conditionalFormatting sqref="O15:O30">
    <cfRule type="containsText" dxfId="280" priority="889" operator="containsText" text="Average">
      <formula>NOT(ISERROR(SEARCH("Average",O15)))</formula>
    </cfRule>
  </conditionalFormatting>
  <conditionalFormatting sqref="O15:O30">
    <cfRule type="containsText" dxfId="279" priority="887" operator="containsText" text="Excellent">
      <formula>NOT(ISERROR(SEARCH("Excellent",O15)))</formula>
    </cfRule>
    <cfRule type="containsText" dxfId="278" priority="888" operator="containsText" text="Good">
      <formula>NOT(ISERROR(SEARCH("Good",O15)))</formula>
    </cfRule>
  </conditionalFormatting>
  <conditionalFormatting sqref="O32:O38">
    <cfRule type="containsText" dxfId="277" priority="854" operator="containsText" text="Bad">
      <formula>NOT(ISERROR(SEARCH("Bad",O32)))</formula>
    </cfRule>
  </conditionalFormatting>
  <conditionalFormatting sqref="O32:O38">
    <cfRule type="containsText" dxfId="276" priority="853" operator="containsText" text="Average">
      <formula>NOT(ISERROR(SEARCH("Average",O32)))</formula>
    </cfRule>
  </conditionalFormatting>
  <conditionalFormatting sqref="O32:O38">
    <cfRule type="containsText" dxfId="275" priority="851" operator="containsText" text="Excellent">
      <formula>NOT(ISERROR(SEARCH("Excellent",O32)))</formula>
    </cfRule>
    <cfRule type="containsText" dxfId="274" priority="852" operator="containsText" text="Good">
      <formula>NOT(ISERROR(SEARCH("Good",O32)))</formula>
    </cfRule>
  </conditionalFormatting>
  <conditionalFormatting sqref="N33">
    <cfRule type="containsText" dxfId="273" priority="849" operator="containsText" text="Pending…">
      <formula>NOT(ISERROR(SEARCH("Pending…",N33)))</formula>
    </cfRule>
    <cfRule type="containsText" dxfId="272" priority="850" operator="containsText" text="Complete">
      <formula>NOT(ISERROR(SEARCH("Complete",N33)))</formula>
    </cfRule>
  </conditionalFormatting>
  <conditionalFormatting sqref="N32">
    <cfRule type="containsText" dxfId="271" priority="847" operator="containsText" text="Pending…">
      <formula>NOT(ISERROR(SEARCH("Pending…",N32)))</formula>
    </cfRule>
    <cfRule type="containsText" dxfId="270" priority="848" operator="containsText" text="Complete">
      <formula>NOT(ISERROR(SEARCH("Complete",N32)))</formula>
    </cfRule>
  </conditionalFormatting>
  <conditionalFormatting sqref="O39:O65">
    <cfRule type="containsText" dxfId="269" priority="844" operator="containsText" text="Bad">
      <formula>NOT(ISERROR(SEARCH("Bad",O39)))</formula>
    </cfRule>
  </conditionalFormatting>
  <conditionalFormatting sqref="O39:O65">
    <cfRule type="containsText" dxfId="268" priority="843" operator="containsText" text="Average">
      <formula>NOT(ISERROR(SEARCH("Average",O39)))</formula>
    </cfRule>
  </conditionalFormatting>
  <conditionalFormatting sqref="O39:O65">
    <cfRule type="containsText" dxfId="267" priority="841" operator="containsText" text="Excellent">
      <formula>NOT(ISERROR(SEARCH("Excellent",O39)))</formula>
    </cfRule>
    <cfRule type="containsText" dxfId="266" priority="842" operator="containsText" text="Good">
      <formula>NOT(ISERROR(SEARCH("Good",O39)))</formula>
    </cfRule>
  </conditionalFormatting>
  <conditionalFormatting sqref="N34:N40">
    <cfRule type="containsText" dxfId="265" priority="497" operator="containsText" text="Pending…">
      <formula>NOT(ISERROR(SEARCH("Pending…",N34)))</formula>
    </cfRule>
    <cfRule type="containsText" dxfId="264" priority="498" operator="containsText" text="Complete">
      <formula>NOT(ISERROR(SEARCH("Complete",N34)))</formula>
    </cfRule>
  </conditionalFormatting>
  <conditionalFormatting sqref="N73:N78">
    <cfRule type="containsText" dxfId="263" priority="227" operator="containsText" text="Pending…">
      <formula>NOT(ISERROR(SEARCH("Pending…",N73)))</formula>
    </cfRule>
    <cfRule type="containsText" dxfId="262" priority="228" operator="containsText" text="Complete">
      <formula>NOT(ISERROR(SEARCH("Complete",N73)))</formula>
    </cfRule>
  </conditionalFormatting>
  <conditionalFormatting sqref="N42:N44">
    <cfRule type="containsText" dxfId="261" priority="255" operator="containsText" text="Pending…">
      <formula>NOT(ISERROR(SEARCH("Pending…",N42)))</formula>
    </cfRule>
    <cfRule type="containsText" dxfId="260" priority="256" operator="containsText" text="Complete">
      <formula>NOT(ISERROR(SEARCH("Complete",N42)))</formula>
    </cfRule>
  </conditionalFormatting>
  <conditionalFormatting sqref="N41">
    <cfRule type="containsText" dxfId="259" priority="253" operator="containsText" text="Pending…">
      <formula>NOT(ISERROR(SEARCH("Pending…",N41)))</formula>
    </cfRule>
    <cfRule type="containsText" dxfId="258" priority="254" operator="containsText" text="Complete">
      <formula>NOT(ISERROR(SEARCH("Complete",N41)))</formula>
    </cfRule>
  </conditionalFormatting>
  <conditionalFormatting sqref="N46:N48">
    <cfRule type="containsText" dxfId="257" priority="251" operator="containsText" text="Pending…">
      <formula>NOT(ISERROR(SEARCH("Pending…",N46)))</formula>
    </cfRule>
    <cfRule type="containsText" dxfId="256" priority="252" operator="containsText" text="Complete">
      <formula>NOT(ISERROR(SEARCH("Complete",N46)))</formula>
    </cfRule>
  </conditionalFormatting>
  <conditionalFormatting sqref="N45">
    <cfRule type="containsText" dxfId="255" priority="249" operator="containsText" text="Pending…">
      <formula>NOT(ISERROR(SEARCH("Pending…",N45)))</formula>
    </cfRule>
    <cfRule type="containsText" dxfId="254" priority="250" operator="containsText" text="Complete">
      <formula>NOT(ISERROR(SEARCH("Complete",N45)))</formula>
    </cfRule>
  </conditionalFormatting>
  <conditionalFormatting sqref="N50:N55">
    <cfRule type="containsText" dxfId="253" priority="247" operator="containsText" text="Pending…">
      <formula>NOT(ISERROR(SEARCH("Pending…",N50)))</formula>
    </cfRule>
    <cfRule type="containsText" dxfId="252" priority="248" operator="containsText" text="Complete">
      <formula>NOT(ISERROR(SEARCH("Complete",N50)))</formula>
    </cfRule>
  </conditionalFormatting>
  <conditionalFormatting sqref="N49">
    <cfRule type="containsText" dxfId="251" priority="245" operator="containsText" text="Pending…">
      <formula>NOT(ISERROR(SEARCH("Pending…",N49)))</formula>
    </cfRule>
    <cfRule type="containsText" dxfId="250" priority="246" operator="containsText" text="Complete">
      <formula>NOT(ISERROR(SEARCH("Complete",N49)))</formula>
    </cfRule>
  </conditionalFormatting>
  <conditionalFormatting sqref="N57:N59">
    <cfRule type="containsText" dxfId="249" priority="243" operator="containsText" text="Pending…">
      <formula>NOT(ISERROR(SEARCH("Pending…",N57)))</formula>
    </cfRule>
    <cfRule type="containsText" dxfId="248" priority="244" operator="containsText" text="Complete">
      <formula>NOT(ISERROR(SEARCH("Complete",N57)))</formula>
    </cfRule>
  </conditionalFormatting>
  <conditionalFormatting sqref="N56">
    <cfRule type="containsText" dxfId="247" priority="241" operator="containsText" text="Pending…">
      <formula>NOT(ISERROR(SEARCH("Pending…",N56)))</formula>
    </cfRule>
    <cfRule type="containsText" dxfId="246" priority="242" operator="containsText" text="Complete">
      <formula>NOT(ISERROR(SEARCH("Complete",N56)))</formula>
    </cfRule>
  </conditionalFormatting>
  <conditionalFormatting sqref="N61:N65">
    <cfRule type="containsText" dxfId="245" priority="239" operator="containsText" text="Pending…">
      <formula>NOT(ISERROR(SEARCH("Pending…",N61)))</formula>
    </cfRule>
    <cfRule type="containsText" dxfId="244" priority="240" operator="containsText" text="Complete">
      <formula>NOT(ISERROR(SEARCH("Complete",N61)))</formula>
    </cfRule>
  </conditionalFormatting>
  <conditionalFormatting sqref="N60">
    <cfRule type="containsText" dxfId="243" priority="237" operator="containsText" text="Pending…">
      <formula>NOT(ISERROR(SEARCH("Pending…",N60)))</formula>
    </cfRule>
    <cfRule type="containsText" dxfId="242" priority="238" operator="containsText" text="Complete">
      <formula>NOT(ISERROR(SEARCH("Complete",N60)))</formula>
    </cfRule>
  </conditionalFormatting>
  <conditionalFormatting sqref="N69:N71">
    <cfRule type="containsText" dxfId="241" priority="235" operator="containsText" text="Pending…">
      <formula>NOT(ISERROR(SEARCH("Pending…",N69)))</formula>
    </cfRule>
    <cfRule type="containsText" dxfId="240" priority="236" operator="containsText" text="Complete">
      <formula>NOT(ISERROR(SEARCH("Complete",N69)))</formula>
    </cfRule>
  </conditionalFormatting>
  <conditionalFormatting sqref="O67:O107">
    <cfRule type="containsText" dxfId="239" priority="234" operator="containsText" text="Bad">
      <formula>NOT(ISERROR(SEARCH("Bad",O67)))</formula>
    </cfRule>
  </conditionalFormatting>
  <conditionalFormatting sqref="O67:O107">
    <cfRule type="containsText" dxfId="238" priority="233" operator="containsText" text="Average">
      <formula>NOT(ISERROR(SEARCH("Average",O67)))</formula>
    </cfRule>
  </conditionalFormatting>
  <conditionalFormatting sqref="O67:O107">
    <cfRule type="containsText" dxfId="237" priority="231" operator="containsText" text="Excellent">
      <formula>NOT(ISERROR(SEARCH("Excellent",O67)))</formula>
    </cfRule>
    <cfRule type="containsText" dxfId="236" priority="232" operator="containsText" text="Good">
      <formula>NOT(ISERROR(SEARCH("Good",O67)))</formula>
    </cfRule>
  </conditionalFormatting>
  <conditionalFormatting sqref="N68">
    <cfRule type="containsText" dxfId="235" priority="229" operator="containsText" text="Pending…">
      <formula>NOT(ISERROR(SEARCH("Pending…",N68)))</formula>
    </cfRule>
    <cfRule type="containsText" dxfId="234" priority="230" operator="containsText" text="Complete">
      <formula>NOT(ISERROR(SEARCH("Complete",N68)))</formula>
    </cfRule>
  </conditionalFormatting>
  <conditionalFormatting sqref="N72">
    <cfRule type="containsText" dxfId="233" priority="225" operator="containsText" text="Pending…">
      <formula>NOT(ISERROR(SEARCH("Pending…",N72)))</formula>
    </cfRule>
    <cfRule type="containsText" dxfId="232" priority="226" operator="containsText" text="Complete">
      <formula>NOT(ISERROR(SEARCH("Complete",N72)))</formula>
    </cfRule>
  </conditionalFormatting>
  <conditionalFormatting sqref="N80:N84">
    <cfRule type="containsText" dxfId="231" priority="223" operator="containsText" text="Pending…">
      <formula>NOT(ISERROR(SEARCH("Pending…",N80)))</formula>
    </cfRule>
    <cfRule type="containsText" dxfId="230" priority="224" operator="containsText" text="Complete">
      <formula>NOT(ISERROR(SEARCH("Complete",N80)))</formula>
    </cfRule>
  </conditionalFormatting>
  <conditionalFormatting sqref="N79">
    <cfRule type="containsText" dxfId="229" priority="221" operator="containsText" text="Pending…">
      <formula>NOT(ISERROR(SEARCH("Pending…",N79)))</formula>
    </cfRule>
    <cfRule type="containsText" dxfId="228" priority="222" operator="containsText" text="Complete">
      <formula>NOT(ISERROR(SEARCH("Complete",N79)))</formula>
    </cfRule>
  </conditionalFormatting>
  <conditionalFormatting sqref="N86:N90">
    <cfRule type="containsText" dxfId="227" priority="219" operator="containsText" text="Pending…">
      <formula>NOT(ISERROR(SEARCH("Pending…",N86)))</formula>
    </cfRule>
    <cfRule type="containsText" dxfId="226" priority="220" operator="containsText" text="Complete">
      <formula>NOT(ISERROR(SEARCH("Complete",N86)))</formula>
    </cfRule>
  </conditionalFormatting>
  <conditionalFormatting sqref="N85">
    <cfRule type="containsText" dxfId="225" priority="215" operator="containsText" text="Pending…">
      <formula>NOT(ISERROR(SEARCH("Pending…",N85)))</formula>
    </cfRule>
    <cfRule type="containsText" dxfId="224" priority="216" operator="containsText" text="Complete">
      <formula>NOT(ISERROR(SEARCH("Complete",N85)))</formula>
    </cfRule>
  </conditionalFormatting>
  <conditionalFormatting sqref="N92:N94">
    <cfRule type="containsText" dxfId="223" priority="213" operator="containsText" text="Pending…">
      <formula>NOT(ISERROR(SEARCH("Pending…",N92)))</formula>
    </cfRule>
    <cfRule type="containsText" dxfId="222" priority="214" operator="containsText" text="Complete">
      <formula>NOT(ISERROR(SEARCH("Complete",N92)))</formula>
    </cfRule>
  </conditionalFormatting>
  <conditionalFormatting sqref="N91">
    <cfRule type="containsText" dxfId="221" priority="211" operator="containsText" text="Pending…">
      <formula>NOT(ISERROR(SEARCH("Pending…",N91)))</formula>
    </cfRule>
    <cfRule type="containsText" dxfId="220" priority="212" operator="containsText" text="Complete">
      <formula>NOT(ISERROR(SEARCH("Complete",N91)))</formula>
    </cfRule>
  </conditionalFormatting>
  <conditionalFormatting sqref="N96:N97">
    <cfRule type="containsText" dxfId="219" priority="209" operator="containsText" text="Pending…">
      <formula>NOT(ISERROR(SEARCH("Pending…",N96)))</formula>
    </cfRule>
    <cfRule type="containsText" dxfId="218" priority="210" operator="containsText" text="Complete">
      <formula>NOT(ISERROR(SEARCH("Complete",N96)))</formula>
    </cfRule>
  </conditionalFormatting>
  <conditionalFormatting sqref="N95">
    <cfRule type="containsText" dxfId="217" priority="207" operator="containsText" text="Pending…">
      <formula>NOT(ISERROR(SEARCH("Pending…",N95)))</formula>
    </cfRule>
    <cfRule type="containsText" dxfId="216" priority="208" operator="containsText" text="Complete">
      <formula>NOT(ISERROR(SEARCH("Complete",N95)))</formula>
    </cfRule>
  </conditionalFormatting>
  <conditionalFormatting sqref="N99:N101">
    <cfRule type="containsText" dxfId="215" priority="205" operator="containsText" text="Pending…">
      <formula>NOT(ISERROR(SEARCH("Pending…",N99)))</formula>
    </cfRule>
    <cfRule type="containsText" dxfId="214" priority="206" operator="containsText" text="Complete">
      <formula>NOT(ISERROR(SEARCH("Complete",N99)))</formula>
    </cfRule>
  </conditionalFormatting>
  <conditionalFormatting sqref="N98">
    <cfRule type="containsText" dxfId="213" priority="203" operator="containsText" text="Pending…">
      <formula>NOT(ISERROR(SEARCH("Pending…",N98)))</formula>
    </cfRule>
    <cfRule type="containsText" dxfId="212" priority="204" operator="containsText" text="Complete">
      <formula>NOT(ISERROR(SEARCH("Complete",N98)))</formula>
    </cfRule>
  </conditionalFormatting>
  <conditionalFormatting sqref="N103:N105">
    <cfRule type="containsText" dxfId="211" priority="201" operator="containsText" text="Pending…">
      <formula>NOT(ISERROR(SEARCH("Pending…",N103)))</formula>
    </cfRule>
    <cfRule type="containsText" dxfId="210" priority="202" operator="containsText" text="Complete">
      <formula>NOT(ISERROR(SEARCH("Complete",N103)))</formula>
    </cfRule>
  </conditionalFormatting>
  <conditionalFormatting sqref="N102">
    <cfRule type="containsText" dxfId="209" priority="199" operator="containsText" text="Pending…">
      <formula>NOT(ISERROR(SEARCH("Pending…",N102)))</formula>
    </cfRule>
    <cfRule type="containsText" dxfId="208" priority="200" operator="containsText" text="Complete">
      <formula>NOT(ISERROR(SEARCH("Complete",N102)))</formula>
    </cfRule>
  </conditionalFormatting>
  <conditionalFormatting sqref="N107">
    <cfRule type="containsText" dxfId="207" priority="197" operator="containsText" text="Pending…">
      <formula>NOT(ISERROR(SEARCH("Pending…",N107)))</formula>
    </cfRule>
    <cfRule type="containsText" dxfId="206" priority="198" operator="containsText" text="Complete">
      <formula>NOT(ISERROR(SEARCH("Complete",N107)))</formula>
    </cfRule>
  </conditionalFormatting>
  <conditionalFormatting sqref="N106">
    <cfRule type="containsText" dxfId="205" priority="195" operator="containsText" text="Pending…">
      <formula>NOT(ISERROR(SEARCH("Pending…",N106)))</formula>
    </cfRule>
    <cfRule type="containsText" dxfId="204" priority="196" operator="containsText" text="Complete">
      <formula>NOT(ISERROR(SEARCH("Complete",N106)))</formula>
    </cfRule>
  </conditionalFormatting>
  <conditionalFormatting sqref="N67">
    <cfRule type="containsText" dxfId="203" priority="193" operator="containsText" text="Pending…">
      <formula>NOT(ISERROR(SEARCH("Pending…",N67)))</formula>
    </cfRule>
    <cfRule type="containsText" dxfId="202" priority="194" operator="containsText" text="Complete">
      <formula>NOT(ISERROR(SEARCH("Complete",N67)))</formula>
    </cfRule>
  </conditionalFormatting>
  <conditionalFormatting sqref="N111:N113">
    <cfRule type="containsText" dxfId="201" priority="191" operator="containsText" text="Pending…">
      <formula>NOT(ISERROR(SEARCH("Pending…",N111)))</formula>
    </cfRule>
    <cfRule type="containsText" dxfId="200" priority="192" operator="containsText" text="Complete">
      <formula>NOT(ISERROR(SEARCH("Complete",N111)))</formula>
    </cfRule>
  </conditionalFormatting>
  <conditionalFormatting sqref="O109:O173">
    <cfRule type="containsText" dxfId="199" priority="190" operator="containsText" text="Bad">
      <formula>NOT(ISERROR(SEARCH("Bad",O109)))</formula>
    </cfRule>
  </conditionalFormatting>
  <conditionalFormatting sqref="O109:O173">
    <cfRule type="containsText" dxfId="198" priority="189" operator="containsText" text="Average">
      <formula>NOT(ISERROR(SEARCH("Average",O109)))</formula>
    </cfRule>
  </conditionalFormatting>
  <conditionalFormatting sqref="O109:O173">
    <cfRule type="containsText" dxfId="197" priority="187" operator="containsText" text="Excellent">
      <formula>NOT(ISERROR(SEARCH("Excellent",O109)))</formula>
    </cfRule>
    <cfRule type="containsText" dxfId="196" priority="188" operator="containsText" text="Good">
      <formula>NOT(ISERROR(SEARCH("Good",O109)))</formula>
    </cfRule>
  </conditionalFormatting>
  <conditionalFormatting sqref="O175:O202">
    <cfRule type="containsText" dxfId="195" priority="186" operator="containsText" text="Bad">
      <formula>NOT(ISERROR(SEARCH("Bad",O175)))</formula>
    </cfRule>
  </conditionalFormatting>
  <conditionalFormatting sqref="O175:O202">
    <cfRule type="containsText" dxfId="194" priority="185" operator="containsText" text="Average">
      <formula>NOT(ISERROR(SEARCH("Average",O175)))</formula>
    </cfRule>
  </conditionalFormatting>
  <conditionalFormatting sqref="O175:O202">
    <cfRule type="containsText" dxfId="193" priority="183" operator="containsText" text="Excellent">
      <formula>NOT(ISERROR(SEARCH("Excellent",O175)))</formula>
    </cfRule>
    <cfRule type="containsText" dxfId="192" priority="184" operator="containsText" text="Good">
      <formula>NOT(ISERROR(SEARCH("Good",O175)))</formula>
    </cfRule>
  </conditionalFormatting>
  <conditionalFormatting sqref="N110">
    <cfRule type="containsText" dxfId="191" priority="173" operator="containsText" text="Pending…">
      <formula>NOT(ISERROR(SEARCH("Pending…",N110)))</formula>
    </cfRule>
    <cfRule type="containsText" dxfId="190" priority="174" operator="containsText" text="Complete">
      <formula>NOT(ISERROR(SEARCH("Complete",N110)))</formula>
    </cfRule>
  </conditionalFormatting>
  <conditionalFormatting sqref="N115:N116">
    <cfRule type="containsText" dxfId="189" priority="171" operator="containsText" text="Pending…">
      <formula>NOT(ISERROR(SEARCH("Pending…",N115)))</formula>
    </cfRule>
    <cfRule type="containsText" dxfId="188" priority="172" operator="containsText" text="Complete">
      <formula>NOT(ISERROR(SEARCH("Complete",N115)))</formula>
    </cfRule>
  </conditionalFormatting>
  <conditionalFormatting sqref="N114">
    <cfRule type="containsText" dxfId="187" priority="169" operator="containsText" text="Pending…">
      <formula>NOT(ISERROR(SEARCH("Pending…",N114)))</formula>
    </cfRule>
    <cfRule type="containsText" dxfId="186" priority="170" operator="containsText" text="Complete">
      <formula>NOT(ISERROR(SEARCH("Complete",N114)))</formula>
    </cfRule>
  </conditionalFormatting>
  <conditionalFormatting sqref="N118:N121">
    <cfRule type="containsText" dxfId="185" priority="167" operator="containsText" text="Pending…">
      <formula>NOT(ISERROR(SEARCH("Pending…",N118)))</formula>
    </cfRule>
    <cfRule type="containsText" dxfId="184" priority="168" operator="containsText" text="Complete">
      <formula>NOT(ISERROR(SEARCH("Complete",N118)))</formula>
    </cfRule>
  </conditionalFormatting>
  <conditionalFormatting sqref="N117">
    <cfRule type="containsText" dxfId="183" priority="165" operator="containsText" text="Pending…">
      <formula>NOT(ISERROR(SEARCH("Pending…",N117)))</formula>
    </cfRule>
    <cfRule type="containsText" dxfId="182" priority="166" operator="containsText" text="Complete">
      <formula>NOT(ISERROR(SEARCH("Complete",N117)))</formula>
    </cfRule>
  </conditionalFormatting>
  <conditionalFormatting sqref="N123:N126">
    <cfRule type="containsText" dxfId="181" priority="163" operator="containsText" text="Pending…">
      <formula>NOT(ISERROR(SEARCH("Pending…",N123)))</formula>
    </cfRule>
    <cfRule type="containsText" dxfId="180" priority="164" operator="containsText" text="Complete">
      <formula>NOT(ISERROR(SEARCH("Complete",N123)))</formula>
    </cfRule>
  </conditionalFormatting>
  <conditionalFormatting sqref="N122">
    <cfRule type="containsText" dxfId="179" priority="161" operator="containsText" text="Pending…">
      <formula>NOT(ISERROR(SEARCH("Pending…",N122)))</formula>
    </cfRule>
    <cfRule type="containsText" dxfId="178" priority="162" operator="containsText" text="Complete">
      <formula>NOT(ISERROR(SEARCH("Complete",N122)))</formula>
    </cfRule>
  </conditionalFormatting>
  <conditionalFormatting sqref="N128:N129">
    <cfRule type="containsText" dxfId="177" priority="159" operator="containsText" text="Pending…">
      <formula>NOT(ISERROR(SEARCH("Pending…",N128)))</formula>
    </cfRule>
    <cfRule type="containsText" dxfId="176" priority="160" operator="containsText" text="Complete">
      <formula>NOT(ISERROR(SEARCH("Complete",N128)))</formula>
    </cfRule>
  </conditionalFormatting>
  <conditionalFormatting sqref="N127">
    <cfRule type="containsText" dxfId="175" priority="157" operator="containsText" text="Pending…">
      <formula>NOT(ISERROR(SEARCH("Pending…",N127)))</formula>
    </cfRule>
    <cfRule type="containsText" dxfId="174" priority="158" operator="containsText" text="Complete">
      <formula>NOT(ISERROR(SEARCH("Complete",N127)))</formula>
    </cfRule>
  </conditionalFormatting>
  <conditionalFormatting sqref="N131:N132">
    <cfRule type="containsText" dxfId="173" priority="155" operator="containsText" text="Pending…">
      <formula>NOT(ISERROR(SEARCH("Pending…",N131)))</formula>
    </cfRule>
    <cfRule type="containsText" dxfId="172" priority="156" operator="containsText" text="Complete">
      <formula>NOT(ISERROR(SEARCH("Complete",N131)))</formula>
    </cfRule>
  </conditionalFormatting>
  <conditionalFormatting sqref="N130">
    <cfRule type="containsText" dxfId="171" priority="153" operator="containsText" text="Pending…">
      <formula>NOT(ISERROR(SEARCH("Pending…",N130)))</formula>
    </cfRule>
    <cfRule type="containsText" dxfId="170" priority="154" operator="containsText" text="Complete">
      <formula>NOT(ISERROR(SEARCH("Complete",N130)))</formula>
    </cfRule>
  </conditionalFormatting>
  <conditionalFormatting sqref="N134:N137">
    <cfRule type="containsText" dxfId="169" priority="151" operator="containsText" text="Pending…">
      <formula>NOT(ISERROR(SEARCH("Pending…",N134)))</formula>
    </cfRule>
    <cfRule type="containsText" dxfId="168" priority="152" operator="containsText" text="Complete">
      <formula>NOT(ISERROR(SEARCH("Complete",N134)))</formula>
    </cfRule>
  </conditionalFormatting>
  <conditionalFormatting sqref="N133">
    <cfRule type="containsText" dxfId="167" priority="149" operator="containsText" text="Pending…">
      <formula>NOT(ISERROR(SEARCH("Pending…",N133)))</formula>
    </cfRule>
    <cfRule type="containsText" dxfId="166" priority="150" operator="containsText" text="Complete">
      <formula>NOT(ISERROR(SEARCH("Complete",N133)))</formula>
    </cfRule>
  </conditionalFormatting>
  <conditionalFormatting sqref="N139:N145">
    <cfRule type="containsText" dxfId="165" priority="147" operator="containsText" text="Pending…">
      <formula>NOT(ISERROR(SEARCH("Pending…",N139)))</formula>
    </cfRule>
    <cfRule type="containsText" dxfId="164" priority="148" operator="containsText" text="Complete">
      <formula>NOT(ISERROR(SEARCH("Complete",N139)))</formula>
    </cfRule>
  </conditionalFormatting>
  <conditionalFormatting sqref="N138">
    <cfRule type="containsText" dxfId="163" priority="145" operator="containsText" text="Pending…">
      <formula>NOT(ISERROR(SEARCH("Pending…",N138)))</formula>
    </cfRule>
    <cfRule type="containsText" dxfId="162" priority="146" operator="containsText" text="Complete">
      <formula>NOT(ISERROR(SEARCH("Complete",N138)))</formula>
    </cfRule>
  </conditionalFormatting>
  <conditionalFormatting sqref="N147:N150">
    <cfRule type="containsText" dxfId="161" priority="143" operator="containsText" text="Pending…">
      <formula>NOT(ISERROR(SEARCH("Pending…",N147)))</formula>
    </cfRule>
    <cfRule type="containsText" dxfId="160" priority="144" operator="containsText" text="Complete">
      <formula>NOT(ISERROR(SEARCH("Complete",N147)))</formula>
    </cfRule>
  </conditionalFormatting>
  <conditionalFormatting sqref="N146">
    <cfRule type="containsText" dxfId="159" priority="141" operator="containsText" text="Pending…">
      <formula>NOT(ISERROR(SEARCH("Pending…",N146)))</formula>
    </cfRule>
    <cfRule type="containsText" dxfId="158" priority="142" operator="containsText" text="Complete">
      <formula>NOT(ISERROR(SEARCH("Complete",N146)))</formula>
    </cfRule>
  </conditionalFormatting>
  <conditionalFormatting sqref="N152">
    <cfRule type="containsText" dxfId="157" priority="139" operator="containsText" text="Pending…">
      <formula>NOT(ISERROR(SEARCH("Pending…",N152)))</formula>
    </cfRule>
    <cfRule type="containsText" dxfId="156" priority="140" operator="containsText" text="Complete">
      <formula>NOT(ISERROR(SEARCH("Complete",N152)))</formula>
    </cfRule>
  </conditionalFormatting>
  <conditionalFormatting sqref="N151">
    <cfRule type="containsText" dxfId="155" priority="137" operator="containsText" text="Pending…">
      <formula>NOT(ISERROR(SEARCH("Pending…",N151)))</formula>
    </cfRule>
    <cfRule type="containsText" dxfId="154" priority="138" operator="containsText" text="Complete">
      <formula>NOT(ISERROR(SEARCH("Complete",N151)))</formula>
    </cfRule>
  </conditionalFormatting>
  <conditionalFormatting sqref="N154:N156">
    <cfRule type="containsText" dxfId="153" priority="135" operator="containsText" text="Pending…">
      <formula>NOT(ISERROR(SEARCH("Pending…",N154)))</formula>
    </cfRule>
    <cfRule type="containsText" dxfId="152" priority="136" operator="containsText" text="Complete">
      <formula>NOT(ISERROR(SEARCH("Complete",N154)))</formula>
    </cfRule>
  </conditionalFormatting>
  <conditionalFormatting sqref="N153">
    <cfRule type="containsText" dxfId="151" priority="133" operator="containsText" text="Pending…">
      <formula>NOT(ISERROR(SEARCH("Pending…",N153)))</formula>
    </cfRule>
    <cfRule type="containsText" dxfId="150" priority="134" operator="containsText" text="Complete">
      <formula>NOT(ISERROR(SEARCH("Complete",N153)))</formula>
    </cfRule>
  </conditionalFormatting>
  <conditionalFormatting sqref="N158:N159">
    <cfRule type="containsText" dxfId="149" priority="131" operator="containsText" text="Pending…">
      <formula>NOT(ISERROR(SEARCH("Pending…",N158)))</formula>
    </cfRule>
    <cfRule type="containsText" dxfId="148" priority="132" operator="containsText" text="Complete">
      <formula>NOT(ISERROR(SEARCH("Complete",N158)))</formula>
    </cfRule>
  </conditionalFormatting>
  <conditionalFormatting sqref="N157">
    <cfRule type="containsText" dxfId="147" priority="129" operator="containsText" text="Pending…">
      <formula>NOT(ISERROR(SEARCH("Pending…",N157)))</formula>
    </cfRule>
    <cfRule type="containsText" dxfId="146" priority="130" operator="containsText" text="Complete">
      <formula>NOT(ISERROR(SEARCH("Complete",N157)))</formula>
    </cfRule>
  </conditionalFormatting>
  <conditionalFormatting sqref="N161:N163">
    <cfRule type="containsText" dxfId="145" priority="127" operator="containsText" text="Pending…">
      <formula>NOT(ISERROR(SEARCH("Pending…",N161)))</formula>
    </cfRule>
    <cfRule type="containsText" dxfId="144" priority="128" operator="containsText" text="Complete">
      <formula>NOT(ISERROR(SEARCH("Complete",N161)))</formula>
    </cfRule>
  </conditionalFormatting>
  <conditionalFormatting sqref="N160">
    <cfRule type="containsText" dxfId="143" priority="125" operator="containsText" text="Pending…">
      <formula>NOT(ISERROR(SEARCH("Pending…",N160)))</formula>
    </cfRule>
    <cfRule type="containsText" dxfId="142" priority="126" operator="containsText" text="Complete">
      <formula>NOT(ISERROR(SEARCH("Complete",N160)))</formula>
    </cfRule>
  </conditionalFormatting>
  <conditionalFormatting sqref="N165:N167">
    <cfRule type="containsText" dxfId="141" priority="123" operator="containsText" text="Pending…">
      <formula>NOT(ISERROR(SEARCH("Pending…",N165)))</formula>
    </cfRule>
    <cfRule type="containsText" dxfId="140" priority="124" operator="containsText" text="Complete">
      <formula>NOT(ISERROR(SEARCH("Complete",N165)))</formula>
    </cfRule>
  </conditionalFormatting>
  <conditionalFormatting sqref="N164">
    <cfRule type="containsText" dxfId="139" priority="121" operator="containsText" text="Pending…">
      <formula>NOT(ISERROR(SEARCH("Pending…",N164)))</formula>
    </cfRule>
    <cfRule type="containsText" dxfId="138" priority="122" operator="containsText" text="Complete">
      <formula>NOT(ISERROR(SEARCH("Complete",N164)))</formula>
    </cfRule>
  </conditionalFormatting>
  <conditionalFormatting sqref="N169:N173">
    <cfRule type="containsText" dxfId="137" priority="119" operator="containsText" text="Pending…">
      <formula>NOT(ISERROR(SEARCH("Pending…",N169)))</formula>
    </cfRule>
    <cfRule type="containsText" dxfId="136" priority="120" operator="containsText" text="Complete">
      <formula>NOT(ISERROR(SEARCH("Complete",N169)))</formula>
    </cfRule>
  </conditionalFormatting>
  <conditionalFormatting sqref="N168">
    <cfRule type="containsText" dxfId="135" priority="117" operator="containsText" text="Pending…">
      <formula>NOT(ISERROR(SEARCH("Pending…",N168)))</formula>
    </cfRule>
    <cfRule type="containsText" dxfId="134" priority="118" operator="containsText" text="Complete">
      <formula>NOT(ISERROR(SEARCH("Complete",N168)))</formula>
    </cfRule>
  </conditionalFormatting>
  <conditionalFormatting sqref="N109">
    <cfRule type="containsText" dxfId="133" priority="115" operator="containsText" text="Pending…">
      <formula>NOT(ISERROR(SEARCH("Pending…",N109)))</formula>
    </cfRule>
    <cfRule type="containsText" dxfId="132" priority="116" operator="containsText" text="Complete">
      <formula>NOT(ISERROR(SEARCH("Complete",N109)))</formula>
    </cfRule>
  </conditionalFormatting>
  <conditionalFormatting sqref="N8:N9">
    <cfRule type="containsText" dxfId="131" priority="113" operator="containsText" text="Pending…">
      <formula>NOT(ISERROR(SEARCH("Pending…",N8)))</formula>
    </cfRule>
    <cfRule type="containsText" dxfId="130" priority="114" operator="containsText" text="Complete">
      <formula>NOT(ISERROR(SEARCH("Complete",N8)))</formula>
    </cfRule>
  </conditionalFormatting>
  <conditionalFormatting sqref="N7">
    <cfRule type="containsText" dxfId="129" priority="111" operator="containsText" text="Pending…">
      <formula>NOT(ISERROR(SEARCH("Pending…",N7)))</formula>
    </cfRule>
    <cfRule type="containsText" dxfId="128" priority="112" operator="containsText" text="Complete">
      <formula>NOT(ISERROR(SEARCH("Complete",N7)))</formula>
    </cfRule>
  </conditionalFormatting>
  <conditionalFormatting sqref="N11">
    <cfRule type="containsText" dxfId="127" priority="109" operator="containsText" text="Pending…">
      <formula>NOT(ISERROR(SEARCH("Pending…",N11)))</formula>
    </cfRule>
    <cfRule type="containsText" dxfId="126" priority="110" operator="containsText" text="Complete">
      <formula>NOT(ISERROR(SEARCH("Complete",N11)))</formula>
    </cfRule>
  </conditionalFormatting>
  <conditionalFormatting sqref="N10">
    <cfRule type="containsText" dxfId="125" priority="107" operator="containsText" text="Pending…">
      <formula>NOT(ISERROR(SEARCH("Pending…",N10)))</formula>
    </cfRule>
    <cfRule type="containsText" dxfId="124" priority="108" operator="containsText" text="Complete">
      <formula>NOT(ISERROR(SEARCH("Complete",N10)))</formula>
    </cfRule>
  </conditionalFormatting>
  <conditionalFormatting sqref="N13">
    <cfRule type="containsText" dxfId="123" priority="105" operator="containsText" text="Pending…">
      <formula>NOT(ISERROR(SEARCH("Pending…",N13)))</formula>
    </cfRule>
    <cfRule type="containsText" dxfId="122" priority="106" operator="containsText" text="Complete">
      <formula>NOT(ISERROR(SEARCH("Complete",N13)))</formula>
    </cfRule>
  </conditionalFormatting>
  <conditionalFormatting sqref="N12">
    <cfRule type="containsText" dxfId="121" priority="101" operator="containsText" text="Pending…">
      <formula>NOT(ISERROR(SEARCH("Pending…",N12)))</formula>
    </cfRule>
    <cfRule type="containsText" dxfId="120" priority="102" operator="containsText" text="Complete">
      <formula>NOT(ISERROR(SEARCH("Complete",N12)))</formula>
    </cfRule>
  </conditionalFormatting>
  <conditionalFormatting sqref="N17:N21">
    <cfRule type="containsText" dxfId="119" priority="99" operator="containsText" text="Pending…">
      <formula>NOT(ISERROR(SEARCH("Pending…",N17)))</formula>
    </cfRule>
    <cfRule type="containsText" dxfId="118" priority="100" operator="containsText" text="Complete">
      <formula>NOT(ISERROR(SEARCH("Complete",N17)))</formula>
    </cfRule>
  </conditionalFormatting>
  <conditionalFormatting sqref="N16">
    <cfRule type="containsText" dxfId="117" priority="97" operator="containsText" text="Pending…">
      <formula>NOT(ISERROR(SEARCH("Pending…",N16)))</formula>
    </cfRule>
    <cfRule type="containsText" dxfId="116" priority="98" operator="containsText" text="Complete">
      <formula>NOT(ISERROR(SEARCH("Complete",N16)))</formula>
    </cfRule>
  </conditionalFormatting>
  <conditionalFormatting sqref="N23">
    <cfRule type="containsText" dxfId="115" priority="95" operator="containsText" text="Pending…">
      <formula>NOT(ISERROR(SEARCH("Pending…",N23)))</formula>
    </cfRule>
    <cfRule type="containsText" dxfId="114" priority="96" operator="containsText" text="Complete">
      <formula>NOT(ISERROR(SEARCH("Complete",N23)))</formula>
    </cfRule>
  </conditionalFormatting>
  <conditionalFormatting sqref="N25:N27">
    <cfRule type="containsText" dxfId="113" priority="93" operator="containsText" text="Pending…">
      <formula>NOT(ISERROR(SEARCH("Pending…",N25)))</formula>
    </cfRule>
    <cfRule type="containsText" dxfId="112" priority="94" operator="containsText" text="Complete">
      <formula>NOT(ISERROR(SEARCH("Complete",N25)))</formula>
    </cfRule>
  </conditionalFormatting>
  <conditionalFormatting sqref="N29:N30">
    <cfRule type="containsText" dxfId="111" priority="91" operator="containsText" text="Pending…">
      <formula>NOT(ISERROR(SEARCH("Pending…",N29)))</formula>
    </cfRule>
    <cfRule type="containsText" dxfId="110" priority="92" operator="containsText" text="Complete">
      <formula>NOT(ISERROR(SEARCH("Complete",N29)))</formula>
    </cfRule>
  </conditionalFormatting>
  <conditionalFormatting sqref="N22">
    <cfRule type="containsText" dxfId="109" priority="89" operator="containsText" text="Pending…">
      <formula>NOT(ISERROR(SEARCH("Pending…",N22)))</formula>
    </cfRule>
    <cfRule type="containsText" dxfId="108" priority="90" operator="containsText" text="Complete">
      <formula>NOT(ISERROR(SEARCH("Complete",N22)))</formula>
    </cfRule>
  </conditionalFormatting>
  <conditionalFormatting sqref="N24">
    <cfRule type="containsText" dxfId="107" priority="87" operator="containsText" text="Pending…">
      <formula>NOT(ISERROR(SEARCH("Pending…",N24)))</formula>
    </cfRule>
    <cfRule type="containsText" dxfId="106" priority="88" operator="containsText" text="Complete">
      <formula>NOT(ISERROR(SEARCH("Complete",N24)))</formula>
    </cfRule>
  </conditionalFormatting>
  <conditionalFormatting sqref="N28">
    <cfRule type="containsText" dxfId="105" priority="85" operator="containsText" text="Pending…">
      <formula>NOT(ISERROR(SEARCH("Pending…",N28)))</formula>
    </cfRule>
    <cfRule type="containsText" dxfId="104" priority="86" operator="containsText" text="Complete">
      <formula>NOT(ISERROR(SEARCH("Complete",N28)))</formula>
    </cfRule>
  </conditionalFormatting>
  <conditionalFormatting sqref="N15">
    <cfRule type="containsText" dxfId="103" priority="83" operator="containsText" text="Pending…">
      <formula>NOT(ISERROR(SEARCH("Pending…",N15)))</formula>
    </cfRule>
    <cfRule type="containsText" dxfId="102" priority="84" operator="containsText" text="Complete">
      <formula>NOT(ISERROR(SEARCH("Complete",N15)))</formula>
    </cfRule>
  </conditionalFormatting>
  <conditionalFormatting sqref="N177:N181">
    <cfRule type="containsText" dxfId="101" priority="81" operator="containsText" text="Pending…">
      <formula>NOT(ISERROR(SEARCH("Pending…",N177)))</formula>
    </cfRule>
    <cfRule type="containsText" dxfId="100" priority="82" operator="containsText" text="Complete">
      <formula>NOT(ISERROR(SEARCH("Complete",N177)))</formula>
    </cfRule>
  </conditionalFormatting>
  <conditionalFormatting sqref="N176">
    <cfRule type="containsText" dxfId="99" priority="79" operator="containsText" text="Pending…">
      <formula>NOT(ISERROR(SEARCH("Pending…",N176)))</formula>
    </cfRule>
    <cfRule type="containsText" dxfId="98" priority="80" operator="containsText" text="Complete">
      <formula>NOT(ISERROR(SEARCH("Complete",N176)))</formula>
    </cfRule>
  </conditionalFormatting>
  <conditionalFormatting sqref="N183:N185">
    <cfRule type="containsText" dxfId="97" priority="77" operator="containsText" text="Pending…">
      <formula>NOT(ISERROR(SEARCH("Pending…",N183)))</formula>
    </cfRule>
    <cfRule type="containsText" dxfId="96" priority="78" operator="containsText" text="Complete">
      <formula>NOT(ISERROR(SEARCH("Complete",N183)))</formula>
    </cfRule>
  </conditionalFormatting>
  <conditionalFormatting sqref="N182">
    <cfRule type="containsText" dxfId="95" priority="75" operator="containsText" text="Pending…">
      <formula>NOT(ISERROR(SEARCH("Pending…",N182)))</formula>
    </cfRule>
    <cfRule type="containsText" dxfId="94" priority="76" operator="containsText" text="Complete">
      <formula>NOT(ISERROR(SEARCH("Complete",N182)))</formula>
    </cfRule>
  </conditionalFormatting>
  <conditionalFormatting sqref="N187:N188">
    <cfRule type="containsText" dxfId="93" priority="73" operator="containsText" text="Pending…">
      <formula>NOT(ISERROR(SEARCH("Pending…",N187)))</formula>
    </cfRule>
    <cfRule type="containsText" dxfId="92" priority="74" operator="containsText" text="Complete">
      <formula>NOT(ISERROR(SEARCH("Complete",N187)))</formula>
    </cfRule>
  </conditionalFormatting>
  <conditionalFormatting sqref="N186">
    <cfRule type="containsText" dxfId="91" priority="71" operator="containsText" text="Pending…">
      <formula>NOT(ISERROR(SEARCH("Pending…",N186)))</formula>
    </cfRule>
    <cfRule type="containsText" dxfId="90" priority="72" operator="containsText" text="Complete">
      <formula>NOT(ISERROR(SEARCH("Complete",N186)))</formula>
    </cfRule>
  </conditionalFormatting>
  <conditionalFormatting sqref="N190:N191">
    <cfRule type="containsText" dxfId="89" priority="69" operator="containsText" text="Pending…">
      <formula>NOT(ISERROR(SEARCH("Pending…",N190)))</formula>
    </cfRule>
    <cfRule type="containsText" dxfId="88" priority="70" operator="containsText" text="Complete">
      <formula>NOT(ISERROR(SEARCH("Complete",N190)))</formula>
    </cfRule>
  </conditionalFormatting>
  <conditionalFormatting sqref="N189">
    <cfRule type="containsText" dxfId="87" priority="67" operator="containsText" text="Pending…">
      <formula>NOT(ISERROR(SEARCH("Pending…",N189)))</formula>
    </cfRule>
    <cfRule type="containsText" dxfId="86" priority="68" operator="containsText" text="Complete">
      <formula>NOT(ISERROR(SEARCH("Complete",N189)))</formula>
    </cfRule>
  </conditionalFormatting>
  <conditionalFormatting sqref="N193:N197">
    <cfRule type="containsText" dxfId="85" priority="65" operator="containsText" text="Pending…">
      <formula>NOT(ISERROR(SEARCH("Pending…",N193)))</formula>
    </cfRule>
    <cfRule type="containsText" dxfId="84" priority="66" operator="containsText" text="Complete">
      <formula>NOT(ISERROR(SEARCH("Complete",N193)))</formula>
    </cfRule>
  </conditionalFormatting>
  <conditionalFormatting sqref="N192">
    <cfRule type="containsText" dxfId="83" priority="63" operator="containsText" text="Pending…">
      <formula>NOT(ISERROR(SEARCH("Pending…",N192)))</formula>
    </cfRule>
    <cfRule type="containsText" dxfId="82" priority="64" operator="containsText" text="Complete">
      <formula>NOT(ISERROR(SEARCH("Complete",N192)))</formula>
    </cfRule>
  </conditionalFormatting>
  <conditionalFormatting sqref="N199:N202">
    <cfRule type="containsText" dxfId="81" priority="61" operator="containsText" text="Pending…">
      <formula>NOT(ISERROR(SEARCH("Pending…",N199)))</formula>
    </cfRule>
    <cfRule type="containsText" dxfId="80" priority="62" operator="containsText" text="Complete">
      <formula>NOT(ISERROR(SEARCH("Complete",N199)))</formula>
    </cfRule>
  </conditionalFormatting>
  <conditionalFormatting sqref="N198">
    <cfRule type="containsText" dxfId="79" priority="59" operator="containsText" text="Pending…">
      <formula>NOT(ISERROR(SEARCH("Pending…",N198)))</formula>
    </cfRule>
    <cfRule type="containsText" dxfId="78" priority="60" operator="containsText" text="Complete">
      <formula>NOT(ISERROR(SEARCH("Complete",N198)))</formula>
    </cfRule>
  </conditionalFormatting>
  <conditionalFormatting sqref="N175">
    <cfRule type="containsText" dxfId="77" priority="57" operator="containsText" text="Pending…">
      <formula>NOT(ISERROR(SEARCH("Pending…",N175)))</formula>
    </cfRule>
    <cfRule type="containsText" dxfId="76" priority="58" operator="containsText" text="Complete">
      <formula>NOT(ISERROR(SEARCH("Complete",N175)))</formula>
    </cfRule>
  </conditionalFormatting>
  <conditionalFormatting sqref="N206">
    <cfRule type="containsText" dxfId="75" priority="55" operator="containsText" text="Pending…">
      <formula>NOT(ISERROR(SEARCH("Pending…",N206)))</formula>
    </cfRule>
    <cfRule type="containsText" dxfId="74" priority="56" operator="containsText" text="Complete">
      <formula>NOT(ISERROR(SEARCH("Complete",N206)))</formula>
    </cfRule>
  </conditionalFormatting>
  <conditionalFormatting sqref="N205">
    <cfRule type="containsText" dxfId="73" priority="53" operator="containsText" text="Pending…">
      <formula>NOT(ISERROR(SEARCH("Pending…",N205)))</formula>
    </cfRule>
    <cfRule type="containsText" dxfId="72" priority="54" operator="containsText" text="Complete">
      <formula>NOT(ISERROR(SEARCH("Complete",N205)))</formula>
    </cfRule>
  </conditionalFormatting>
  <conditionalFormatting sqref="N208">
    <cfRule type="containsText" dxfId="71" priority="51" operator="containsText" text="Pending…">
      <formula>NOT(ISERROR(SEARCH("Pending…",N208)))</formula>
    </cfRule>
    <cfRule type="containsText" dxfId="70" priority="52" operator="containsText" text="Complete">
      <formula>NOT(ISERROR(SEARCH("Complete",N208)))</formula>
    </cfRule>
  </conditionalFormatting>
  <conditionalFormatting sqref="N207">
    <cfRule type="containsText" dxfId="69" priority="49" operator="containsText" text="Pending…">
      <formula>NOT(ISERROR(SEARCH("Pending…",N207)))</formula>
    </cfRule>
    <cfRule type="containsText" dxfId="68" priority="50" operator="containsText" text="Complete">
      <formula>NOT(ISERROR(SEARCH("Complete",N207)))</formula>
    </cfRule>
  </conditionalFormatting>
  <conditionalFormatting sqref="N210:N211">
    <cfRule type="containsText" dxfId="67" priority="47" operator="containsText" text="Pending…">
      <formula>NOT(ISERROR(SEARCH("Pending…",N210)))</formula>
    </cfRule>
    <cfRule type="containsText" dxfId="66" priority="48" operator="containsText" text="Complete">
      <formula>NOT(ISERROR(SEARCH("Complete",N210)))</formula>
    </cfRule>
  </conditionalFormatting>
  <conditionalFormatting sqref="N209">
    <cfRule type="containsText" dxfId="65" priority="45" operator="containsText" text="Pending…">
      <formula>NOT(ISERROR(SEARCH("Pending…",N209)))</formula>
    </cfRule>
    <cfRule type="containsText" dxfId="64" priority="46" operator="containsText" text="Complete">
      <formula>NOT(ISERROR(SEARCH("Complete",N209)))</formula>
    </cfRule>
  </conditionalFormatting>
  <conditionalFormatting sqref="N213:N216">
    <cfRule type="containsText" dxfId="63" priority="43" operator="containsText" text="Pending…">
      <formula>NOT(ISERROR(SEARCH("Pending…",N213)))</formula>
    </cfRule>
    <cfRule type="containsText" dxfId="62" priority="44" operator="containsText" text="Complete">
      <formula>NOT(ISERROR(SEARCH("Complete",N213)))</formula>
    </cfRule>
  </conditionalFormatting>
  <conditionalFormatting sqref="N212">
    <cfRule type="containsText" dxfId="61" priority="41" operator="containsText" text="Pending…">
      <formula>NOT(ISERROR(SEARCH("Pending…",N212)))</formula>
    </cfRule>
    <cfRule type="containsText" dxfId="60" priority="42" operator="containsText" text="Complete">
      <formula>NOT(ISERROR(SEARCH("Complete",N212)))</formula>
    </cfRule>
  </conditionalFormatting>
  <conditionalFormatting sqref="N218:N220">
    <cfRule type="containsText" dxfId="59" priority="39" operator="containsText" text="Pending…">
      <formula>NOT(ISERROR(SEARCH("Pending…",N218)))</formula>
    </cfRule>
    <cfRule type="containsText" dxfId="58" priority="40" operator="containsText" text="Complete">
      <formula>NOT(ISERROR(SEARCH("Complete",N218)))</formula>
    </cfRule>
  </conditionalFormatting>
  <conditionalFormatting sqref="N217">
    <cfRule type="containsText" dxfId="57" priority="37" operator="containsText" text="Pending…">
      <formula>NOT(ISERROR(SEARCH("Pending…",N217)))</formula>
    </cfRule>
    <cfRule type="containsText" dxfId="56" priority="38" operator="containsText" text="Complete">
      <formula>NOT(ISERROR(SEARCH("Complete",N217)))</formula>
    </cfRule>
  </conditionalFormatting>
  <conditionalFormatting sqref="N222:N226">
    <cfRule type="containsText" dxfId="55" priority="35" operator="containsText" text="Pending…">
      <formula>NOT(ISERROR(SEARCH("Pending…",N222)))</formula>
    </cfRule>
    <cfRule type="containsText" dxfId="54" priority="36" operator="containsText" text="Complete">
      <formula>NOT(ISERROR(SEARCH("Complete",N222)))</formula>
    </cfRule>
  </conditionalFormatting>
  <conditionalFormatting sqref="N221">
    <cfRule type="containsText" dxfId="53" priority="33" operator="containsText" text="Pending…">
      <formula>NOT(ISERROR(SEARCH("Pending…",N221)))</formula>
    </cfRule>
    <cfRule type="containsText" dxfId="52" priority="34" operator="containsText" text="Complete">
      <formula>NOT(ISERROR(SEARCH("Complete",N221)))</formula>
    </cfRule>
  </conditionalFormatting>
  <conditionalFormatting sqref="N228:N230">
    <cfRule type="containsText" dxfId="51" priority="31" operator="containsText" text="Pending…">
      <formula>NOT(ISERROR(SEARCH("Pending…",N228)))</formula>
    </cfRule>
    <cfRule type="containsText" dxfId="50" priority="32" operator="containsText" text="Complete">
      <formula>NOT(ISERROR(SEARCH("Complete",N228)))</formula>
    </cfRule>
  </conditionalFormatting>
  <conditionalFormatting sqref="N227">
    <cfRule type="containsText" dxfId="49" priority="29" operator="containsText" text="Pending…">
      <formula>NOT(ISERROR(SEARCH("Pending…",N227)))</formula>
    </cfRule>
    <cfRule type="containsText" dxfId="48" priority="30" operator="containsText" text="Complete">
      <formula>NOT(ISERROR(SEARCH("Complete",N227)))</formula>
    </cfRule>
  </conditionalFormatting>
  <conditionalFormatting sqref="N232:N233">
    <cfRule type="containsText" dxfId="47" priority="27" operator="containsText" text="Pending…">
      <formula>NOT(ISERROR(SEARCH("Pending…",N232)))</formula>
    </cfRule>
    <cfRule type="containsText" dxfId="46" priority="28" operator="containsText" text="Complete">
      <formula>NOT(ISERROR(SEARCH("Complete",N232)))</formula>
    </cfRule>
  </conditionalFormatting>
  <conditionalFormatting sqref="N231">
    <cfRule type="containsText" dxfId="45" priority="25" operator="containsText" text="Pending…">
      <formula>NOT(ISERROR(SEARCH("Pending…",N231)))</formula>
    </cfRule>
    <cfRule type="containsText" dxfId="44" priority="26" operator="containsText" text="Complete">
      <formula>NOT(ISERROR(SEARCH("Complete",N231)))</formula>
    </cfRule>
  </conditionalFormatting>
  <conditionalFormatting sqref="N204">
    <cfRule type="containsText" dxfId="43" priority="23" operator="containsText" text="Pending…">
      <formula>NOT(ISERROR(SEARCH("Pending…",N204)))</formula>
    </cfRule>
    <cfRule type="containsText" dxfId="42" priority="24" operator="containsText" text="Complete">
      <formula>NOT(ISERROR(SEARCH("Complete",N204)))</formula>
    </cfRule>
  </conditionalFormatting>
  <conditionalFormatting sqref="N237">
    <cfRule type="containsText" dxfId="41" priority="21" operator="containsText" text="Pending…">
      <formula>NOT(ISERROR(SEARCH("Pending…",N237)))</formula>
    </cfRule>
    <cfRule type="containsText" dxfId="40" priority="22" operator="containsText" text="Complete">
      <formula>NOT(ISERROR(SEARCH("Complete",N237)))</formula>
    </cfRule>
  </conditionalFormatting>
  <conditionalFormatting sqref="N236">
    <cfRule type="containsText" dxfId="39" priority="19" operator="containsText" text="Pending…">
      <formula>NOT(ISERROR(SEARCH("Pending…",N236)))</formula>
    </cfRule>
    <cfRule type="containsText" dxfId="38" priority="20" operator="containsText" text="Complete">
      <formula>NOT(ISERROR(SEARCH("Complete",N236)))</formula>
    </cfRule>
  </conditionalFormatting>
  <conditionalFormatting sqref="N239">
    <cfRule type="containsText" dxfId="37" priority="17" operator="containsText" text="Pending…">
      <formula>NOT(ISERROR(SEARCH("Pending…",N239)))</formula>
    </cfRule>
    <cfRule type="containsText" dxfId="36" priority="18" operator="containsText" text="Complete">
      <formula>NOT(ISERROR(SEARCH("Complete",N239)))</formula>
    </cfRule>
  </conditionalFormatting>
  <conditionalFormatting sqref="N238">
    <cfRule type="containsText" dxfId="35" priority="15" operator="containsText" text="Pending…">
      <formula>NOT(ISERROR(SEARCH("Pending…",N238)))</formula>
    </cfRule>
    <cfRule type="containsText" dxfId="34" priority="16" operator="containsText" text="Complete">
      <formula>NOT(ISERROR(SEARCH("Complete",N238)))</formula>
    </cfRule>
  </conditionalFormatting>
  <conditionalFormatting sqref="N241">
    <cfRule type="containsText" dxfId="33" priority="13" operator="containsText" text="Pending…">
      <formula>NOT(ISERROR(SEARCH("Pending…",N241)))</formula>
    </cfRule>
    <cfRule type="containsText" dxfId="32" priority="14" operator="containsText" text="Complete">
      <formula>NOT(ISERROR(SEARCH("Complete",N241)))</formula>
    </cfRule>
  </conditionalFormatting>
  <conditionalFormatting sqref="N240">
    <cfRule type="containsText" dxfId="31" priority="11" operator="containsText" text="Pending…">
      <formula>NOT(ISERROR(SEARCH("Pending…",N240)))</formula>
    </cfRule>
    <cfRule type="containsText" dxfId="30" priority="12" operator="containsText" text="Complete">
      <formula>NOT(ISERROR(SEARCH("Complete",N240)))</formula>
    </cfRule>
  </conditionalFormatting>
  <conditionalFormatting sqref="N243">
    <cfRule type="containsText" dxfId="29" priority="9" operator="containsText" text="Pending…">
      <formula>NOT(ISERROR(SEARCH("Pending…",N243)))</formula>
    </cfRule>
    <cfRule type="containsText" dxfId="28" priority="10" operator="containsText" text="Complete">
      <formula>NOT(ISERROR(SEARCH("Complete",N243)))</formula>
    </cfRule>
  </conditionalFormatting>
  <conditionalFormatting sqref="N242">
    <cfRule type="containsText" dxfId="27" priority="7" operator="containsText" text="Pending…">
      <formula>NOT(ISERROR(SEARCH("Pending…",N242)))</formula>
    </cfRule>
    <cfRule type="containsText" dxfId="26" priority="8" operator="containsText" text="Complete">
      <formula>NOT(ISERROR(SEARCH("Complete",N242)))</formula>
    </cfRule>
  </conditionalFormatting>
  <conditionalFormatting sqref="N235">
    <cfRule type="containsText" dxfId="25" priority="5" operator="containsText" text="Pending…">
      <formula>NOT(ISERROR(SEARCH("Pending…",N235)))</formula>
    </cfRule>
    <cfRule type="containsText" dxfId="24" priority="6" operator="containsText" text="Complete">
      <formula>NOT(ISERROR(SEARCH("Complete",N235)))</formula>
    </cfRule>
  </conditionalFormatting>
  <conditionalFormatting sqref="O6:O13">
    <cfRule type="containsText" dxfId="23" priority="4" operator="containsText" text="Bad">
      <formula>NOT(ISERROR(SEARCH("Bad",O6)))</formula>
    </cfRule>
  </conditionalFormatting>
  <conditionalFormatting sqref="O6:O13">
    <cfRule type="containsText" dxfId="22" priority="3" operator="containsText" text="Average">
      <formula>NOT(ISERROR(SEARCH("Average",O6)))</formula>
    </cfRule>
  </conditionalFormatting>
  <conditionalFormatting sqref="O6:O13">
    <cfRule type="containsText" dxfId="21" priority="1" operator="containsText" text="Excellent">
      <formula>NOT(ISERROR(SEARCH("Excellent",O6)))</formula>
    </cfRule>
    <cfRule type="containsText" dxfId="20" priority="2" operator="containsText" text="Good">
      <formula>NOT(ISERROR(SEARCH("Good",O6)))</formula>
    </cfRule>
  </conditionalFormatting>
  <pageMargins left="0.7" right="0.7" top="0.75" bottom="0.75" header="0.3" footer="0.3"/>
  <pageSetup orientation="portrait" r:id="rId1"/>
  <ignoredErrors>
    <ignoredError sqref="K239:L239 N237 K241:L241 N239 N241 M10 N11 K12:N13 K11:M11 M22"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showGridLines="0" showRowColHeaders="0" zoomScale="140" zoomScaleNormal="140" workbookViewId="0">
      <selection activeCell="C6" sqref="C6"/>
    </sheetView>
  </sheetViews>
  <sheetFormatPr defaultRowHeight="15" x14ac:dyDescent="0.25"/>
  <cols>
    <col min="2" max="2" width="10.42578125" customWidth="1" collapsed="1"/>
    <col min="4" max="4" width="10.140625" bestFit="1" customWidth="1" collapsed="1"/>
  </cols>
  <sheetData>
    <row r="2" spans="1:4" x14ac:dyDescent="0.25">
      <c r="B2" s="259" t="s">
        <v>859</v>
      </c>
      <c r="C2" s="259"/>
      <c r="D2" s="259"/>
    </row>
    <row r="4" spans="1:4" x14ac:dyDescent="0.25">
      <c r="C4" s="266" t="s">
        <v>864</v>
      </c>
      <c r="D4" s="267" t="s">
        <v>865</v>
      </c>
    </row>
    <row r="5" spans="1:4" ht="15.75" x14ac:dyDescent="0.25">
      <c r="B5" s="24" t="s">
        <v>860</v>
      </c>
      <c r="C5" s="260">
        <v>0</v>
      </c>
      <c r="D5" s="261">
        <f>C6-0.01%</f>
        <v>0.2999</v>
      </c>
    </row>
    <row r="6" spans="1:4" ht="15.75" x14ac:dyDescent="0.25">
      <c r="B6" s="24" t="s">
        <v>861</v>
      </c>
      <c r="C6" s="262">
        <v>0.3</v>
      </c>
      <c r="D6" s="263">
        <f>C7-0.01%</f>
        <v>0.49990000000000001</v>
      </c>
    </row>
    <row r="7" spans="1:4" ht="15.75" x14ac:dyDescent="0.25">
      <c r="B7" s="24" t="s">
        <v>862</v>
      </c>
      <c r="C7" s="262">
        <v>0.5</v>
      </c>
      <c r="D7" s="263">
        <f>C8-0.01%</f>
        <v>0.79990000000000006</v>
      </c>
    </row>
    <row r="8" spans="1:4" ht="15.75" x14ac:dyDescent="0.25">
      <c r="A8" s="33"/>
      <c r="B8" s="24" t="s">
        <v>863</v>
      </c>
      <c r="C8" s="264">
        <v>0.8</v>
      </c>
      <c r="D8" s="265">
        <v>1</v>
      </c>
    </row>
  </sheetData>
  <sheetProtection algorithmName="SHA-512" hashValue="w+XUQVCO3ZB3DfFEk5XChDpt/ISAG8+bPhEUOEIWDMNwZbhkstHLjvtybEe0vHIhP5OCMTW2uVc6tplUlnPn7Q==" saltValue="Pk0kl0C30iqfMqIzvf45PA==" spinCount="100000" sheet="1" formatCells="0" formatColumns="0" formatRows="0" insertColumns="0" insertRows="0" insertHyperlinks="0" deleteColumns="0" deleteRows="0" sort="0" autoFilter="0" pivotTables="0"/>
  <conditionalFormatting sqref="B6">
    <cfRule type="containsText" dxfId="19" priority="12" operator="containsText" text="Bad">
      <formula>NOT(ISERROR(SEARCH("Bad",B6)))</formula>
    </cfRule>
  </conditionalFormatting>
  <conditionalFormatting sqref="B6">
    <cfRule type="containsText" dxfId="18" priority="11" operator="containsText" text="Average">
      <formula>NOT(ISERROR(SEARCH("Average",B6)))</formula>
    </cfRule>
  </conditionalFormatting>
  <conditionalFormatting sqref="B5">
    <cfRule type="containsText" dxfId="17" priority="10" operator="containsText" text="Bad">
      <formula>NOT(ISERROR(SEARCH("Bad",B5)))</formula>
    </cfRule>
  </conditionalFormatting>
  <conditionalFormatting sqref="B5">
    <cfRule type="containsText" dxfId="16" priority="9" operator="containsText" text="Average">
      <formula>NOT(ISERROR(SEARCH("Average",B5)))</formula>
    </cfRule>
  </conditionalFormatting>
  <conditionalFormatting sqref="B7">
    <cfRule type="containsText" dxfId="15" priority="8" operator="containsText" text="Bad">
      <formula>NOT(ISERROR(SEARCH("Bad",B7)))</formula>
    </cfRule>
  </conditionalFormatting>
  <conditionalFormatting sqref="B7">
    <cfRule type="containsText" dxfId="14" priority="7" operator="containsText" text="Average">
      <formula>NOT(ISERROR(SEARCH("Average",B7)))</formula>
    </cfRule>
  </conditionalFormatting>
  <conditionalFormatting sqref="B7">
    <cfRule type="containsText" dxfId="13" priority="5" operator="containsText" text="Excellent">
      <formula>NOT(ISERROR(SEARCH("Excellent",B7)))</formula>
    </cfRule>
    <cfRule type="containsText" dxfId="12" priority="6" operator="containsText" text="Good">
      <formula>NOT(ISERROR(SEARCH("Good",B7)))</formula>
    </cfRule>
  </conditionalFormatting>
  <conditionalFormatting sqref="B8">
    <cfRule type="containsText" dxfId="11" priority="4" operator="containsText" text="Bad">
      <formula>NOT(ISERROR(SEARCH("Bad",B8)))</formula>
    </cfRule>
  </conditionalFormatting>
  <conditionalFormatting sqref="B8">
    <cfRule type="containsText" dxfId="10" priority="3" operator="containsText" text="Average">
      <formula>NOT(ISERROR(SEARCH("Average",B8)))</formula>
    </cfRule>
  </conditionalFormatting>
  <conditionalFormatting sqref="B8">
    <cfRule type="containsText" dxfId="9" priority="1" operator="containsText" text="Excellent">
      <formula>NOT(ISERROR(SEARCH("Excellent",B8)))</formula>
    </cfRule>
    <cfRule type="containsText" dxfId="8" priority="2" operator="containsText" text="Good">
      <formula>NOT(ISERROR(SEARCH("Good",B8)))</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
  <sheetViews>
    <sheetView showGridLines="0" showRowColHeaders="0" workbookViewId="0">
      <selection activeCell="O4" sqref="O4"/>
    </sheetView>
  </sheetViews>
  <sheetFormatPr defaultRowHeight="15" x14ac:dyDescent="0.25"/>
  <cols>
    <col min="5" max="5" width="7.42578125" customWidth="1" collapsed="1"/>
    <col min="6" max="6" width="5.7109375" customWidth="1" collapsed="1"/>
    <col min="7" max="7" width="0.7109375" customWidth="1" collapsed="1"/>
    <col min="8" max="8" width="2.85546875" hidden="1" customWidth="1" collapsed="1"/>
    <col min="9" max="9" width="0.140625" hidden="1" customWidth="1" collapsed="1"/>
    <col min="10" max="10" width="5.85546875" customWidth="1" collapsed="1"/>
    <col min="11" max="11" width="12.28515625" customWidth="1" collapsed="1"/>
    <col min="12" max="12" width="12.140625" customWidth="1" collapsed="1"/>
    <col min="13" max="13" width="13.85546875" customWidth="1" collapsed="1"/>
    <col min="14" max="14" width="14.5703125" customWidth="1" collapsed="1"/>
  </cols>
  <sheetData>
    <row r="2" spans="2:15" ht="28.5" x14ac:dyDescent="0.25">
      <c r="B2" s="379" t="s">
        <v>1290</v>
      </c>
      <c r="C2" s="380"/>
      <c r="D2" s="380"/>
      <c r="E2" s="380"/>
      <c r="F2" s="380"/>
      <c r="G2" s="380"/>
      <c r="H2" s="380"/>
      <c r="I2" s="380"/>
      <c r="J2" s="380"/>
      <c r="K2" s="380"/>
      <c r="L2" s="380"/>
      <c r="M2" s="380"/>
      <c r="N2" s="380"/>
      <c r="O2" s="380"/>
    </row>
    <row r="3" spans="2:15" ht="15.75" thickBot="1" x14ac:dyDescent="0.3"/>
    <row r="4" spans="2:15" ht="32.25" thickBot="1" x14ac:dyDescent="0.3">
      <c r="B4" s="381" t="s">
        <v>1279</v>
      </c>
      <c r="C4" s="382"/>
      <c r="D4" s="382"/>
      <c r="E4" s="382"/>
      <c r="F4" s="382"/>
      <c r="G4" s="382"/>
      <c r="H4" s="382"/>
      <c r="I4" s="382"/>
      <c r="J4" s="382"/>
      <c r="K4" s="281" t="s">
        <v>764</v>
      </c>
      <c r="L4" s="281" t="s">
        <v>848</v>
      </c>
      <c r="M4" s="282" t="s">
        <v>849</v>
      </c>
      <c r="N4" s="283" t="s">
        <v>851</v>
      </c>
      <c r="O4" s="284" t="s">
        <v>1289</v>
      </c>
    </row>
    <row r="5" spans="2:15" ht="23.25" x14ac:dyDescent="0.25">
      <c r="B5" s="383" t="s">
        <v>1280</v>
      </c>
      <c r="C5" s="384"/>
      <c r="D5" s="384"/>
      <c r="E5" s="384"/>
      <c r="F5" s="384"/>
      <c r="G5" s="384"/>
      <c r="H5" s="384"/>
      <c r="I5" s="384"/>
      <c r="J5" s="384"/>
      <c r="K5" s="278">
        <f>Summary!K6</f>
        <v>163</v>
      </c>
      <c r="L5" s="278">
        <f>Summary!L6</f>
        <v>0</v>
      </c>
      <c r="M5" s="279">
        <f>Summary!M6</f>
        <v>0</v>
      </c>
      <c r="N5" s="280" t="str">
        <f>Summary!N6</f>
        <v>Pending…</v>
      </c>
      <c r="O5" s="24" t="str">
        <f>IF(N5="Pending…","",IF(M5&gt;Settings!$D$7,"Excellent",IF(M5&gt;Settings!$D$6,"Good",IF(M5&gt;Settings!$D$5,"Average","Bad"))))</f>
        <v/>
      </c>
    </row>
    <row r="6" spans="2:15" ht="23.25" x14ac:dyDescent="0.25">
      <c r="B6" s="385" t="s">
        <v>1281</v>
      </c>
      <c r="C6" s="373"/>
      <c r="D6" s="373"/>
      <c r="E6" s="373"/>
      <c r="F6" s="373"/>
      <c r="G6" s="373"/>
      <c r="H6" s="373"/>
      <c r="I6" s="373"/>
      <c r="J6" s="373"/>
      <c r="K6" s="15">
        <f>Summary!K15</f>
        <v>60</v>
      </c>
      <c r="L6" s="15">
        <f>Summary!L15</f>
        <v>0</v>
      </c>
      <c r="M6" s="28">
        <f>Summary!M15</f>
        <v>0</v>
      </c>
      <c r="N6" s="277" t="str">
        <f>Summary!N15</f>
        <v>Pending…</v>
      </c>
      <c r="O6" s="24" t="str">
        <f>IF(N6="Pending…","",IF(M6&gt;Settings!$D$7,"Excellent",IF(M6&gt;Settings!$D$6,"Good",IF(M6&gt;Settings!$D$5,"Average","Bad"))))</f>
        <v/>
      </c>
    </row>
    <row r="7" spans="2:15" ht="23.25" x14ac:dyDescent="0.25">
      <c r="B7" s="385" t="s">
        <v>1282</v>
      </c>
      <c r="C7" s="373"/>
      <c r="D7" s="373"/>
      <c r="E7" s="373"/>
      <c r="F7" s="373"/>
      <c r="G7" s="373"/>
      <c r="H7" s="373"/>
      <c r="I7" s="373"/>
      <c r="J7" s="373"/>
      <c r="K7" s="15">
        <f>Summary!K32</f>
        <v>219</v>
      </c>
      <c r="L7" s="15">
        <f>Summary!L32</f>
        <v>0</v>
      </c>
      <c r="M7" s="28">
        <f>Summary!M32</f>
        <v>0</v>
      </c>
      <c r="N7" s="277" t="str">
        <f>Summary!N32</f>
        <v>Pending…</v>
      </c>
      <c r="O7" s="24" t="str">
        <f>IF(N7="Pending…","",IF(M7&gt;Settings!$D$7,"Excellent",IF(M7&gt;Settings!$D$6,"Good",IF(M7&gt;Settings!$D$5,"Average","Bad"))))</f>
        <v/>
      </c>
    </row>
    <row r="8" spans="2:15" ht="23.25" x14ac:dyDescent="0.25">
      <c r="B8" s="385" t="s">
        <v>1283</v>
      </c>
      <c r="C8" s="373"/>
      <c r="D8" s="373"/>
      <c r="E8" s="373"/>
      <c r="F8" s="373"/>
      <c r="G8" s="373"/>
      <c r="H8" s="373"/>
      <c r="I8" s="373"/>
      <c r="J8" s="373"/>
      <c r="K8" s="15">
        <f>Summary!K67</f>
        <v>78</v>
      </c>
      <c r="L8" s="15">
        <f>Summary!L67</f>
        <v>0</v>
      </c>
      <c r="M8" s="28">
        <f>Summary!M67</f>
        <v>0</v>
      </c>
      <c r="N8" s="277" t="str">
        <f>Summary!N67</f>
        <v>Pending…</v>
      </c>
      <c r="O8" s="24" t="str">
        <f>IF(N8="Pending…","",IF(M8&gt;Settings!$D$7,"Excellent",IF(M8&gt;Settings!$D$6,"Good",IF(M8&gt;Settings!$D$5,"Average","Bad"))))</f>
        <v/>
      </c>
    </row>
    <row r="9" spans="2:15" ht="23.25" x14ac:dyDescent="0.25">
      <c r="B9" s="385" t="s">
        <v>1284</v>
      </c>
      <c r="C9" s="373"/>
      <c r="D9" s="373"/>
      <c r="E9" s="373"/>
      <c r="F9" s="373"/>
      <c r="G9" s="373"/>
      <c r="H9" s="373"/>
      <c r="I9" s="373"/>
      <c r="J9" s="373"/>
      <c r="K9" s="15">
        <f>Summary!K109</f>
        <v>133</v>
      </c>
      <c r="L9" s="15">
        <f>Summary!L109</f>
        <v>0</v>
      </c>
      <c r="M9" s="28">
        <f>Summary!M109</f>
        <v>0</v>
      </c>
      <c r="N9" s="277" t="str">
        <f>Summary!N109</f>
        <v>Pending…</v>
      </c>
      <c r="O9" s="24" t="str">
        <f>IF(N9="Pending…","",IF(M9&gt;Settings!$D$7,"Excellent",IF(M9&gt;Settings!$D$6,"Good",IF(M9&gt;Settings!$D$5,"Average","Bad"))))</f>
        <v/>
      </c>
    </row>
    <row r="10" spans="2:15" ht="23.25" x14ac:dyDescent="0.25">
      <c r="B10" s="386" t="s">
        <v>1285</v>
      </c>
      <c r="C10" s="375"/>
      <c r="D10" s="375"/>
      <c r="E10" s="375"/>
      <c r="F10" s="375"/>
      <c r="G10" s="375"/>
      <c r="H10" s="375"/>
      <c r="I10" s="375"/>
      <c r="J10" s="376"/>
      <c r="K10" s="239">
        <f>Summary!K175</f>
        <v>74</v>
      </c>
      <c r="L10" s="239">
        <f>Summary!L175</f>
        <v>0</v>
      </c>
      <c r="M10" s="28">
        <f>Summary!M175</f>
        <v>0</v>
      </c>
      <c r="N10" s="277" t="str">
        <f>Summary!N175</f>
        <v>Pending…</v>
      </c>
      <c r="O10" s="24" t="str">
        <f>IF(N10="Pending…","",IF(M10&gt;Settings!$D$7,"Excellent",IF(M10&gt;Settings!$D$6,"Good",IF(M10&gt;Settings!$D$5,"Average","Bad"))))</f>
        <v/>
      </c>
    </row>
    <row r="11" spans="2:15" ht="23.25" x14ac:dyDescent="0.25">
      <c r="B11" s="386" t="s">
        <v>1286</v>
      </c>
      <c r="C11" s="375"/>
      <c r="D11" s="375"/>
      <c r="E11" s="375"/>
      <c r="F11" s="375"/>
      <c r="G11" s="375"/>
      <c r="H11" s="375"/>
      <c r="I11" s="375"/>
      <c r="J11" s="376"/>
      <c r="K11" s="239">
        <f>Summary!K204</f>
        <v>66</v>
      </c>
      <c r="L11" s="239">
        <f>Summary!L204</f>
        <v>0</v>
      </c>
      <c r="M11" s="28">
        <f>Summary!M204</f>
        <v>0</v>
      </c>
      <c r="N11" s="277" t="str">
        <f>Summary!N204</f>
        <v>Pending…</v>
      </c>
      <c r="O11" s="24" t="str">
        <f>IF(N11="Pending…","",IF(M11&gt;Settings!$D$7,"Excellent",IF(M11&gt;Settings!$D$6,"Good",IF(M11&gt;Settings!$D$5,"Average","Bad"))))</f>
        <v/>
      </c>
    </row>
    <row r="12" spans="2:15" ht="24" thickBot="1" x14ac:dyDescent="0.3">
      <c r="B12" s="387" t="s">
        <v>1287</v>
      </c>
      <c r="C12" s="388"/>
      <c r="D12" s="388"/>
      <c r="E12" s="388"/>
      <c r="F12" s="388"/>
      <c r="G12" s="388"/>
      <c r="H12" s="388"/>
      <c r="I12" s="388"/>
      <c r="J12" s="389"/>
      <c r="K12" s="285">
        <f>Summary!K235</f>
        <v>117</v>
      </c>
      <c r="L12" s="285">
        <f>Summary!L235</f>
        <v>0</v>
      </c>
      <c r="M12" s="286">
        <f>Summary!M235</f>
        <v>0</v>
      </c>
      <c r="N12" s="287" t="str">
        <f>Summary!N235</f>
        <v>Pending…</v>
      </c>
      <c r="O12" s="24" t="str">
        <f>IF(N12="Pending…","",IF(M12&gt;Settings!$D$7,"Excellent",IF(M12&gt;Settings!$D$6,"Good",IF(M12&gt;Settings!$D$5,"Average","Bad"))))</f>
        <v/>
      </c>
    </row>
    <row r="13" spans="2:15" ht="24" thickBot="1" x14ac:dyDescent="0.3">
      <c r="B13" s="377" t="s">
        <v>1288</v>
      </c>
      <c r="C13" s="378"/>
      <c r="D13" s="378"/>
      <c r="E13" s="378"/>
      <c r="F13" s="378"/>
      <c r="G13" s="378"/>
      <c r="H13" s="378"/>
      <c r="I13" s="378"/>
      <c r="J13" s="378"/>
      <c r="K13" s="288">
        <f>SUM(K5:K12)</f>
        <v>910</v>
      </c>
      <c r="L13" s="288">
        <f>SUM(L5:L12)</f>
        <v>0</v>
      </c>
      <c r="M13" s="289">
        <f>L13/K13</f>
        <v>0</v>
      </c>
      <c r="N13" s="290" t="str">
        <f>IF(COUNTIF(N5:N12,"Pending…")&gt;0,"Pending…","Complete")</f>
        <v>Pending…</v>
      </c>
      <c r="O13" s="24" t="str">
        <f>IF(N13="Pending…","",IF(M13&gt;Settings!$D$7,"Excellent",IF(M13&gt;Settings!$D$6,"Good",IF(M13&gt;Settings!$D$5,"Average","Bad"))))</f>
        <v/>
      </c>
    </row>
  </sheetData>
  <sheetProtection algorithmName="SHA-512" hashValue="6SfDfVs6bbSHMMGuk2Y6IdhEFw/kdzwnYEA7URgYLdkTEsQ/IdbATJzq1I38mIJnHCSILLDReKb9bUiA1CH6Kg==" saltValue="tUhuf9ZcmYXC1M9pohxY6Q==" spinCount="100000" sheet="1" formatCells="0" formatColumns="0" formatRows="0" insertColumns="0" insertRows="0" insertHyperlinks="0" deleteColumns="0" deleteRows="0" sort="0" autoFilter="0" pivotTables="0"/>
  <mergeCells count="11">
    <mergeCell ref="B13:J13"/>
    <mergeCell ref="B2:O2"/>
    <mergeCell ref="B4:J4"/>
    <mergeCell ref="B5:J5"/>
    <mergeCell ref="B6:J6"/>
    <mergeCell ref="B7:J7"/>
    <mergeCell ref="B8:J8"/>
    <mergeCell ref="B9:J9"/>
    <mergeCell ref="B10:J10"/>
    <mergeCell ref="B11:J11"/>
    <mergeCell ref="B12:J12"/>
  </mergeCells>
  <conditionalFormatting sqref="N5:N12">
    <cfRule type="containsText" dxfId="7" priority="25" operator="containsText" text="Pending…">
      <formula>NOT(ISERROR(SEARCH("Pending…",N5)))</formula>
    </cfRule>
    <cfRule type="containsText" dxfId="6" priority="26" operator="containsText" text="Complete">
      <formula>NOT(ISERROR(SEARCH("Complete",N5)))</formula>
    </cfRule>
  </conditionalFormatting>
  <conditionalFormatting sqref="N13">
    <cfRule type="containsText" dxfId="5" priority="9" operator="containsText" text="Complete">
      <formula>NOT(ISERROR(SEARCH("Complete",N13)))</formula>
    </cfRule>
    <cfRule type="containsText" dxfId="4" priority="10" operator="containsText" text="Pending…">
      <formula>NOT(ISERROR(SEARCH("Pending…",N13)))</formula>
    </cfRule>
  </conditionalFormatting>
  <conditionalFormatting sqref="O5:O13">
    <cfRule type="containsText" dxfId="3" priority="4" operator="containsText" text="Bad">
      <formula>NOT(ISERROR(SEARCH("Bad",O5)))</formula>
    </cfRule>
  </conditionalFormatting>
  <conditionalFormatting sqref="O5:O13">
    <cfRule type="containsText" dxfId="2" priority="3" operator="containsText" text="Average">
      <formula>NOT(ISERROR(SEARCH("Average",O5)))</formula>
    </cfRule>
  </conditionalFormatting>
  <conditionalFormatting sqref="O5:O13">
    <cfRule type="containsText" dxfId="1" priority="1" operator="containsText" text="Excellent">
      <formula>NOT(ISERROR(SEARCH("Excellent",O5)))</formula>
    </cfRule>
    <cfRule type="containsText" dxfId="0" priority="2" operator="containsText" text="Good">
      <formula>NOT(ISERROR(SEARCH("Good",O5)))</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5"/>
  <sheetViews>
    <sheetView topLeftCell="A3" workbookViewId="0">
      <selection activeCell="E19" sqref="E19"/>
    </sheetView>
  </sheetViews>
  <sheetFormatPr defaultRowHeight="15" x14ac:dyDescent="0.25"/>
  <sheetData>
    <row r="4" spans="2:3" x14ac:dyDescent="0.25">
      <c r="C4" s="259" t="s">
        <v>1356</v>
      </c>
    </row>
    <row r="5" spans="2:3" x14ac:dyDescent="0.25">
      <c r="C5" s="259" t="s">
        <v>1357</v>
      </c>
    </row>
    <row r="6" spans="2:3" x14ac:dyDescent="0.25">
      <c r="B6">
        <v>1</v>
      </c>
      <c r="C6" t="s">
        <v>1358</v>
      </c>
    </row>
    <row r="7" spans="2:3" x14ac:dyDescent="0.25">
      <c r="B7">
        <v>2</v>
      </c>
      <c r="C7" t="s">
        <v>1359</v>
      </c>
    </row>
    <row r="8" spans="2:3" x14ac:dyDescent="0.25">
      <c r="B8">
        <v>3</v>
      </c>
      <c r="C8" t="s">
        <v>1363</v>
      </c>
    </row>
    <row r="9" spans="2:3" x14ac:dyDescent="0.25">
      <c r="B9">
        <v>4</v>
      </c>
      <c r="C9" t="s">
        <v>1364</v>
      </c>
    </row>
    <row r="10" spans="2:3" x14ac:dyDescent="0.25">
      <c r="B10">
        <v>5</v>
      </c>
      <c r="C10" t="s">
        <v>1365</v>
      </c>
    </row>
    <row r="11" spans="2:3" x14ac:dyDescent="0.25">
      <c r="B11">
        <v>6</v>
      </c>
      <c r="C11" t="s">
        <v>1360</v>
      </c>
    </row>
    <row r="12" spans="2:3" x14ac:dyDescent="0.25">
      <c r="B12">
        <v>7</v>
      </c>
      <c r="C12" t="s">
        <v>1366</v>
      </c>
    </row>
    <row r="13" spans="2:3" x14ac:dyDescent="0.25">
      <c r="B13">
        <v>8</v>
      </c>
      <c r="C13" t="s">
        <v>1367</v>
      </c>
    </row>
    <row r="14" spans="2:3" x14ac:dyDescent="0.25">
      <c r="B14">
        <v>9</v>
      </c>
      <c r="C14" t="s">
        <v>1361</v>
      </c>
    </row>
    <row r="15" spans="2:3" x14ac:dyDescent="0.25">
      <c r="B15">
        <v>10</v>
      </c>
      <c r="C15" t="s">
        <v>1362</v>
      </c>
    </row>
  </sheetData>
  <sheetProtection algorithmName="SHA-512" hashValue="fto83IbkeMJNDcsQ6sFLUGaUttFJyUwpCkDsLhW/fY6vCj6FMcIJukFvdnVyK3+mdqEGQ8fYVU5xrC8Miy0HBA==" saltValue="CX8GyA8rCweH6Wo5vsUJPw=="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Layout" topLeftCell="O10" zoomScaleNormal="100" workbookViewId="0">
      <selection activeCell="Z6" sqref="Z6"/>
    </sheetView>
  </sheetViews>
  <sheetFormatPr defaultRowHeight="15" x14ac:dyDescent="0.25"/>
  <sheetData/>
  <sheetProtection algorithmName="SHA-512" hashValue="X/FI18kHYyBGl+p6mbAjJjEQfHND3wt5dyuTRFF7uf5UsIcPVPVLs9PrEmifma3zh96DlUhbJ5sYcyneGxVrVQ==" saltValue="OyOv4w84+mmfCjtKM3vFvg==" spinCount="100000" sheet="1" formatCells="0" formatColumns="0" formatRows="0" insertColumns="0" insertRows="0" insertHyperlinks="0" deleteColumns="0" deleteRows="0" sort="0" autoFilter="0" pivotTables="0"/>
  <pageMargins left="0.7" right="0.7" top="0.75" bottom="0.75" header="0.3" footer="0.3"/>
  <pageSetup paperSize="9" orientation="landscape" r:id="rId1"/>
  <headerFooter>
    <oddHeader>&amp;LDraft&amp;C&amp;G&amp;RDraft</oddHeader>
    <oddFooter>&amp;LDraft&amp;CDraft&amp;RDraft</oddFooter>
  </headerFooter>
  <drawing r:id="rId2"/>
  <legacyDrawing r:id="rId3"/>
  <legacyDrawingHF r:id="rId4"/>
  <oleObjects>
    <mc:AlternateContent xmlns:mc="http://schemas.openxmlformats.org/markup-compatibility/2006">
      <mc:Choice Requires="x14">
        <oleObject progId="Word.Document.12" shapeId="5122" r:id="rId5">
          <objectPr defaultSize="0" autoPict="0" r:id="rId6">
            <anchor moveWithCells="1">
              <from>
                <xdr:col>1</xdr:col>
                <xdr:colOff>561975</xdr:colOff>
                <xdr:row>2</xdr:row>
                <xdr:rowOff>9525</xdr:rowOff>
              </from>
              <to>
                <xdr:col>15</xdr:col>
                <xdr:colOff>114300</xdr:colOff>
                <xdr:row>49</xdr:row>
                <xdr:rowOff>19050</xdr:rowOff>
              </to>
            </anchor>
          </objectPr>
        </oleObject>
      </mc:Choice>
      <mc:Fallback>
        <oleObject progId="Word.Document.12" shapeId="5122"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8:L52"/>
  <sheetViews>
    <sheetView view="pageLayout" zoomScaleNormal="100" workbookViewId="0">
      <selection activeCell="D3" sqref="D3"/>
    </sheetView>
  </sheetViews>
  <sheetFormatPr defaultRowHeight="15" x14ac:dyDescent="0.25"/>
  <sheetData>
    <row r="38" spans="2:12" x14ac:dyDescent="0.25">
      <c r="B38" s="259" t="s">
        <v>1316</v>
      </c>
      <c r="I38" s="259" t="s">
        <v>1317</v>
      </c>
    </row>
    <row r="40" spans="2:12" x14ac:dyDescent="0.25">
      <c r="B40" t="s">
        <v>1318</v>
      </c>
      <c r="E40" s="259" t="s">
        <v>1319</v>
      </c>
      <c r="I40" t="s">
        <v>1320</v>
      </c>
      <c r="L40" s="259" t="s">
        <v>1321</v>
      </c>
    </row>
    <row r="41" spans="2:12" x14ac:dyDescent="0.25">
      <c r="E41" s="259"/>
      <c r="L41" s="259"/>
    </row>
    <row r="42" spans="2:12" x14ac:dyDescent="0.25">
      <c r="B42" t="s">
        <v>1322</v>
      </c>
      <c r="E42" s="259" t="s">
        <v>1323</v>
      </c>
      <c r="I42" t="s">
        <v>1324</v>
      </c>
      <c r="L42" s="259" t="s">
        <v>1325</v>
      </c>
    </row>
    <row r="43" spans="2:12" x14ac:dyDescent="0.25">
      <c r="E43" s="259"/>
      <c r="L43" s="259"/>
    </row>
    <row r="44" spans="2:12" x14ac:dyDescent="0.25">
      <c r="B44" t="s">
        <v>1326</v>
      </c>
      <c r="E44" s="259" t="s">
        <v>1319</v>
      </c>
      <c r="I44" t="s">
        <v>1327</v>
      </c>
      <c r="L44" s="259" t="s">
        <v>1328</v>
      </c>
    </row>
    <row r="45" spans="2:12" x14ac:dyDescent="0.25">
      <c r="E45" s="259"/>
      <c r="L45" s="259"/>
    </row>
    <row r="46" spans="2:12" x14ac:dyDescent="0.25">
      <c r="B46" t="s">
        <v>1329</v>
      </c>
      <c r="E46" s="259" t="s">
        <v>1330</v>
      </c>
      <c r="I46" t="s">
        <v>1331</v>
      </c>
      <c r="L46" s="259" t="s">
        <v>1319</v>
      </c>
    </row>
    <row r="47" spans="2:12" x14ac:dyDescent="0.25">
      <c r="L47" s="259"/>
    </row>
    <row r="48" spans="2:12" x14ac:dyDescent="0.25">
      <c r="C48" t="s">
        <v>1332</v>
      </c>
      <c r="E48" s="294" t="s">
        <v>1333</v>
      </c>
      <c r="I48" t="s">
        <v>1334</v>
      </c>
      <c r="L48" s="259" t="s">
        <v>1330</v>
      </c>
    </row>
    <row r="49" spans="9:12" x14ac:dyDescent="0.25">
      <c r="L49" s="259"/>
    </row>
    <row r="50" spans="9:12" x14ac:dyDescent="0.25">
      <c r="I50" t="s">
        <v>1335</v>
      </c>
      <c r="L50" s="259" t="s">
        <v>1325</v>
      </c>
    </row>
    <row r="52" spans="9:12" x14ac:dyDescent="0.25">
      <c r="J52" t="s">
        <v>1332</v>
      </c>
      <c r="L52" s="294" t="s">
        <v>1336</v>
      </c>
    </row>
  </sheetData>
  <sheetProtection algorithmName="SHA-512" hashValue="SDs07zGRKrjwcb+c6G8c+ppJwt48jMtuNsnAgr3RlIp9FI+3MphZC2FCtZwjzFjm+mIp4IQqGw8xB3XH0U+nmw==" saltValue="K1tDTNCDpAcKq13C07tGhQ==" spinCount="100000" sheet="1" formatCells="0" formatColumns="0" formatRows="0" insertColumns="0" insertRows="0" insertHyperlinks="0" deleteColumns="0" deleteRows="0" sort="0" autoFilter="0" pivotTables="0"/>
  <pageMargins left="0.7" right="0.7" top="0.75" bottom="0.75" header="0.3" footer="0.3"/>
  <pageSetup paperSize="9" orientation="landscape" r:id="rId1"/>
  <headerFooter>
    <oddHeader>&amp;C&amp;G&amp;RDraft</oddHeader>
    <oddFooter>&amp;LDraft&amp;CDraft&amp;RDraft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A115" zoomScaleNormal="100" workbookViewId="0">
      <selection activeCell="B2" sqref="B2"/>
    </sheetView>
  </sheetViews>
  <sheetFormatPr defaultRowHeight="15" x14ac:dyDescent="0.25"/>
  <sheetData/>
  <sheetProtection algorithmName="SHA-512" hashValue="TEzvqQd+cUAq8egCGAAJEefJBKQMxkUO3uuLzb3aO6/FFR+pKvaRIt/aK3XTGOlxKSsm4sv8klxHkwme93hzeA==" saltValue="d2mwGbcRz+PHmyLG2+NzMw==" spinCount="100000" sheet="1" formatCells="0" formatColumns="0" formatRows="0" insertColumns="0" insertRows="0" insertHyperlinks="0" deleteColumns="0" deleteRows="0" sort="0" autoFilter="0" pivotTables="0"/>
  <pageMargins left="0.7" right="0.7" top="0.75" bottom="0.75" header="0.3" footer="0.3"/>
  <pageSetup paperSize="9" orientation="landscape" r:id="rId1"/>
  <headerFooter>
    <oddHeader>&amp;C&amp;G&amp;RDraft</oddHeader>
    <oddFooter>&amp;LDraft&amp;CDraft&amp;RDraft</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M3" sqref="M3"/>
    </sheetView>
  </sheetViews>
  <sheetFormatPr defaultRowHeight="15" x14ac:dyDescent="0.25"/>
  <sheetData/>
  <sheetProtection algorithmName="SHA-512" hashValue="NTwzxLuh0DoaVQLb/2YWuYdqbwZbxpCw1ujyZt7qs8Mw8Y2CRcufcBG4Ywd1PHe6hUuyYxa+vquFCTrj35oj/A==" saltValue="2v0YkeTtXVqL2+s12hbx0g==" spinCount="100000" sheet="1" formatCells="0" formatColumns="0" formatRows="0" insertColumns="0" insertRows="0" insertHyperlinks="0" deleteColumns="0" deleteRows="0" sort="0" autoFilter="0" pivotTables="0"/>
  <pageMargins left="0.7" right="0.7" top="0.75" bottom="0.75" header="0.3" footer="0.3"/>
  <pageSetup paperSize="9" orientation="landscape" r:id="rId1"/>
  <headerFooter>
    <oddHeader>&amp;C&amp;G&amp;RDraft</oddHeader>
    <oddFooter>&amp;LDraft&amp;CDraft&amp;RDraft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Layout" zoomScaleNormal="100" workbookViewId="0">
      <selection activeCell="A5" sqref="A5"/>
    </sheetView>
  </sheetViews>
  <sheetFormatPr defaultRowHeight="15" x14ac:dyDescent="0.25"/>
  <sheetData/>
  <sheetProtection algorithmName="SHA-512" hashValue="VO2GEBZKgw0XiZgXFxJitgxd55bPQO2PyiBYGe8eVaf5Akx161WVbDkmu1N1EL/gD5gHjCjAewVOCZ8PnbIbQw==" saltValue="xKcqjwwp0/C45fcnCQ+NMA==" spinCount="100000" sheet="1" formatCells="0" formatColumns="0" formatRows="0" insertColumns="0" insertRows="0" insertHyperlinks="0" deleteColumns="0" deleteRows="0" sort="0" autoFilter="0" pivotTables="0"/>
  <pageMargins left="0.7" right="0.7" top="0.75" bottom="0.75" header="0.3" footer="0.3"/>
  <pageSetup paperSize="9" orientation="landscape" r:id="rId1"/>
  <headerFooter>
    <oddHeader>&amp;C&amp;G&amp;RDraft</oddHeader>
    <oddFooter>&amp;LDraft&amp;CDraft&amp;RDraft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RowHeight="15" x14ac:dyDescent="0.25"/>
  <sheetData/>
  <sheetProtection algorithmName="SHA-512" hashValue="e3oOAhH8hbUbWcLXZw1fwQe99sp7J1KnqNUGAPM0ChPjbvcU3U40JhhraULBGffPRBS0Wgrwogz56O3qgA7YcA==" saltValue="RBOo/4B2CGqOmKykKMsNDg=="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20"/>
  <sheetViews>
    <sheetView workbookViewId="0">
      <selection activeCell="K22" sqref="K22"/>
    </sheetView>
  </sheetViews>
  <sheetFormatPr defaultRowHeight="15" x14ac:dyDescent="0.25"/>
  <sheetData>
    <row r="2" spans="3:4" x14ac:dyDescent="0.25">
      <c r="C2" s="295" t="s">
        <v>1337</v>
      </c>
      <c r="D2" s="295"/>
    </row>
    <row r="4" spans="3:4" x14ac:dyDescent="0.25">
      <c r="C4" t="s">
        <v>1338</v>
      </c>
    </row>
    <row r="5" spans="3:4" x14ac:dyDescent="0.25">
      <c r="C5" t="s">
        <v>1339</v>
      </c>
    </row>
    <row r="6" spans="3:4" x14ac:dyDescent="0.25">
      <c r="C6" t="s">
        <v>1340</v>
      </c>
    </row>
    <row r="7" spans="3:4" x14ac:dyDescent="0.25">
      <c r="C7" t="s">
        <v>1341</v>
      </c>
    </row>
    <row r="8" spans="3:4" x14ac:dyDescent="0.25">
      <c r="C8" t="s">
        <v>1342</v>
      </c>
    </row>
    <row r="9" spans="3:4" x14ac:dyDescent="0.25">
      <c r="C9" t="s">
        <v>1343</v>
      </c>
    </row>
    <row r="10" spans="3:4" x14ac:dyDescent="0.25">
      <c r="C10" t="s">
        <v>1344</v>
      </c>
    </row>
    <row r="11" spans="3:4" x14ac:dyDescent="0.25">
      <c r="C11" t="s">
        <v>1345</v>
      </c>
    </row>
    <row r="12" spans="3:4" x14ac:dyDescent="0.25">
      <c r="C12" t="s">
        <v>1346</v>
      </c>
    </row>
    <row r="13" spans="3:4" x14ac:dyDescent="0.25">
      <c r="D13" t="s">
        <v>1347</v>
      </c>
    </row>
    <row r="14" spans="3:4" x14ac:dyDescent="0.25">
      <c r="D14" t="s">
        <v>1348</v>
      </c>
    </row>
    <row r="15" spans="3:4" x14ac:dyDescent="0.25">
      <c r="D15" t="s">
        <v>1349</v>
      </c>
    </row>
    <row r="16" spans="3:4" x14ac:dyDescent="0.25">
      <c r="D16" t="s">
        <v>1350</v>
      </c>
    </row>
    <row r="17" spans="4:4" x14ac:dyDescent="0.25">
      <c r="D17" t="s">
        <v>1351</v>
      </c>
    </row>
    <row r="18" spans="4:4" x14ac:dyDescent="0.25">
      <c r="D18" t="s">
        <v>1352</v>
      </c>
    </row>
    <row r="19" spans="4:4" x14ac:dyDescent="0.25">
      <c r="D19" t="s">
        <v>1353</v>
      </c>
    </row>
    <row r="20" spans="4:4" x14ac:dyDescent="0.25">
      <c r="D20" t="s">
        <v>1354</v>
      </c>
    </row>
  </sheetData>
  <sheetProtection algorithmName="SHA-512" hashValue="ccAMVC94RR831TMcAZZvyliP5cQjxwPexDPH2LUwZ7ltDokMHRt8fsKCgaZTgZbLaUF4rto0yJYi2jupyidGWQ==" saltValue="+mfooGsawRlqpzNZOZSmew=="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B2" sqref="B2"/>
    </sheetView>
  </sheetViews>
  <sheetFormatPr defaultRowHeight="15" x14ac:dyDescent="0.25"/>
  <sheetData/>
  <sheetProtection algorithmName="SHA-512" hashValue="215sJaGrMEUYjMeMcAE9r1wD6q73jbOzM55rFhzBUfSy321y/Aqqkn1040i7Q49PUDTHyuLQz4oxDemwJnSyAg==" saltValue="AoVpm9kjQMROQNIcd9h/rw==" spinCount="100000" sheet="1" formatCells="0" formatColumns="0" formatRows="0" insertColumns="0" insertRows="0" insertHyperlinks="0" deleteColumns="0" deleteRows="0" sort="0" autoFilter="0" pivotTables="0"/>
  <pageMargins left="0.7" right="0.7" top="0.75" bottom="0.75" header="0.3" footer="0.3"/>
  <drawing r:id="rId1"/>
  <legacyDrawing r:id="rId2"/>
  <oleObjects>
    <mc:AlternateContent xmlns:mc="http://schemas.openxmlformats.org/markup-compatibility/2006">
      <mc:Choice Requires="x14">
        <oleObject progId="Word.Document.12" shapeId="10242" r:id="rId3">
          <objectPr defaultSize="0" r:id="rId4">
            <anchor moveWithCells="1">
              <from>
                <xdr:col>1</xdr:col>
                <xdr:colOff>352425</xdr:colOff>
                <xdr:row>1</xdr:row>
                <xdr:rowOff>104775</xdr:rowOff>
              </from>
              <to>
                <xdr:col>15</xdr:col>
                <xdr:colOff>466725</xdr:colOff>
                <xdr:row>35</xdr:row>
                <xdr:rowOff>47625</xdr:rowOff>
              </to>
            </anchor>
          </objectPr>
        </oleObject>
      </mc:Choice>
      <mc:Fallback>
        <oleObject progId="Word.Document.12" shapeId="10242"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Quality Assessment Tool</vt:lpstr>
      <vt:lpstr>Annex 01 Levels of care</vt:lpstr>
      <vt:lpstr>Annex 02 slots</vt:lpstr>
      <vt:lpstr>Annex 03 Staff alocation</vt:lpstr>
      <vt:lpstr>Annex 04 Equipment list SCBU</vt:lpstr>
      <vt:lpstr>Annex 05 Electricity</vt:lpstr>
      <vt:lpstr>06Neonatal resuscitation trolly</vt:lpstr>
      <vt:lpstr>Annex 07 Emergency tray</vt:lpstr>
      <vt:lpstr>Annex 08 Downe's score</vt:lpstr>
      <vt:lpstr>Summary</vt:lpstr>
      <vt:lpstr>Settings</vt:lpstr>
      <vt:lpstr>Score Card</vt:lpstr>
      <vt:lpstr>Annex 09 BFHI ten steps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Priynaga Senanayaka</dc:creator>
  <cp:lastModifiedBy>USER</cp:lastModifiedBy>
  <cp:lastPrinted>2016-09-11T14:51:19Z</cp:lastPrinted>
  <dcterms:created xsi:type="dcterms:W3CDTF">2015-10-23T06:57:33Z</dcterms:created>
  <dcterms:modified xsi:type="dcterms:W3CDTF">2021-03-03T04:42:03Z</dcterms:modified>
</cp:coreProperties>
</file>